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y KOLLER\AppData\Local\Microsoft\Windows\INetCache\Content.Outlook\3QMV8FA6\"/>
    </mc:Choice>
  </mc:AlternateContent>
  <bookViews>
    <workbookView xWindow="0" yWindow="0" windowWidth="28800" windowHeight="13755" activeTab="1"/>
  </bookViews>
  <sheets>
    <sheet name="FEMININES" sheetId="3" r:id="rId1"/>
    <sheet name="MASCULINS" sheetId="5" r:id="rId2"/>
    <sheet name="Minimas" sheetId="4" state="hidden" r:id="rId3"/>
  </sheets>
  <definedNames>
    <definedName name="_xlnm.Print_Area" localSheetId="0">FEMININES!$A$1:$X$24</definedName>
    <definedName name="_xlnm.Print_Area" localSheetId="1">MASCULINS!$A$1:$X$24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09" i="5" l="1"/>
  <c r="S209" i="5"/>
  <c r="T209" i="5"/>
  <c r="V209" i="5"/>
  <c r="AE209" i="5" s="1"/>
  <c r="W209" i="5"/>
  <c r="AC209" i="5"/>
  <c r="AD209" i="5"/>
  <c r="AG209" i="5"/>
  <c r="AH209" i="5"/>
  <c r="AK209" i="5"/>
  <c r="AM209" i="5"/>
  <c r="U209" i="5" s="1"/>
  <c r="AN209" i="5"/>
  <c r="O210" i="5"/>
  <c r="S210" i="5"/>
  <c r="T210" i="5"/>
  <c r="V210" i="5"/>
  <c r="W210" i="5"/>
  <c r="AK210" i="5"/>
  <c r="AM210" i="5" s="1"/>
  <c r="U210" i="5" s="1"/>
  <c r="AN210" i="5"/>
  <c r="O211" i="5"/>
  <c r="S211" i="5"/>
  <c r="T211" i="5"/>
  <c r="V211" i="5"/>
  <c r="AH211" i="5" s="1"/>
  <c r="W211" i="5"/>
  <c r="AC211" i="5"/>
  <c r="AD211" i="5"/>
  <c r="AG211" i="5"/>
  <c r="AK211" i="5"/>
  <c r="AM211" i="5" s="1"/>
  <c r="U211" i="5" s="1"/>
  <c r="AN211" i="5"/>
  <c r="O212" i="5"/>
  <c r="S212" i="5"/>
  <c r="T212" i="5"/>
  <c r="AF212" i="5" s="1"/>
  <c r="V212" i="5"/>
  <c r="W212" i="5"/>
  <c r="AB212" i="5"/>
  <c r="AE212" i="5"/>
  <c r="AJ212" i="5"/>
  <c r="AK212" i="5"/>
  <c r="AM212" i="5" s="1"/>
  <c r="U212" i="5" s="1"/>
  <c r="AN212" i="5"/>
  <c r="O213" i="5"/>
  <c r="S213" i="5"/>
  <c r="T213" i="5"/>
  <c r="V213" i="5"/>
  <c r="W213" i="5"/>
  <c r="AC213" i="5"/>
  <c r="AD213" i="5"/>
  <c r="AG213" i="5"/>
  <c r="AH213" i="5"/>
  <c r="AK213" i="5"/>
  <c r="AM213" i="5" s="1"/>
  <c r="U213" i="5" s="1"/>
  <c r="AN213" i="5"/>
  <c r="O214" i="5"/>
  <c r="S214" i="5"/>
  <c r="T214" i="5"/>
  <c r="AF214" i="5" s="1"/>
  <c r="V214" i="5"/>
  <c r="W214" i="5"/>
  <c r="AB214" i="5"/>
  <c r="AE214" i="5"/>
  <c r="AI214" i="5"/>
  <c r="AJ214" i="5"/>
  <c r="AK214" i="5"/>
  <c r="AM214" i="5" s="1"/>
  <c r="U214" i="5" s="1"/>
  <c r="AN214" i="5"/>
  <c r="O215" i="5"/>
  <c r="S215" i="5"/>
  <c r="T215" i="5"/>
  <c r="V215" i="5"/>
  <c r="W215" i="5"/>
  <c r="AK215" i="5"/>
  <c r="AM215" i="5" s="1"/>
  <c r="U215" i="5" s="1"/>
  <c r="AN215" i="5"/>
  <c r="O216" i="5"/>
  <c r="S216" i="5"/>
  <c r="T216" i="5"/>
  <c r="V216" i="5"/>
  <c r="W216" i="5"/>
  <c r="AB216" i="5"/>
  <c r="AE216" i="5"/>
  <c r="AF216" i="5"/>
  <c r="AI216" i="5"/>
  <c r="AJ216" i="5"/>
  <c r="AK216" i="5"/>
  <c r="AM216" i="5" s="1"/>
  <c r="AN216" i="5"/>
  <c r="O217" i="5"/>
  <c r="S217" i="5"/>
  <c r="T217" i="5"/>
  <c r="U217" i="5"/>
  <c r="V217" i="5"/>
  <c r="W217" i="5"/>
  <c r="AK217" i="5"/>
  <c r="AM217" i="5"/>
  <c r="AN217" i="5"/>
  <c r="O218" i="5"/>
  <c r="S218" i="5"/>
  <c r="T218" i="5"/>
  <c r="V218" i="5"/>
  <c r="W218" i="5"/>
  <c r="AE218" i="5"/>
  <c r="AF218" i="5"/>
  <c r="AK218" i="5"/>
  <c r="AM218" i="5" s="1"/>
  <c r="AN218" i="5"/>
  <c r="O219" i="5"/>
  <c r="S219" i="5"/>
  <c r="T219" i="5"/>
  <c r="V219" i="5"/>
  <c r="AH219" i="5" s="1"/>
  <c r="W219" i="5"/>
  <c r="AC219" i="5"/>
  <c r="AD219" i="5"/>
  <c r="AG219" i="5"/>
  <c r="AK219" i="5"/>
  <c r="AM219" i="5" s="1"/>
  <c r="U219" i="5" s="1"/>
  <c r="AN219" i="5"/>
  <c r="O220" i="5"/>
  <c r="S220" i="5"/>
  <c r="T220" i="5"/>
  <c r="V220" i="5"/>
  <c r="W220" i="5"/>
  <c r="AB220" i="5"/>
  <c r="AE220" i="5"/>
  <c r="AF220" i="5"/>
  <c r="AJ220" i="5"/>
  <c r="AK220" i="5"/>
  <c r="AM220" i="5"/>
  <c r="U220" i="5" s="1"/>
  <c r="AN220" i="5"/>
  <c r="O221" i="5"/>
  <c r="S221" i="5"/>
  <c r="T221" i="5"/>
  <c r="V221" i="5"/>
  <c r="W221" i="5"/>
  <c r="AH221" i="5"/>
  <c r="AK221" i="5"/>
  <c r="AM221" i="5" s="1"/>
  <c r="U221" i="5" s="1"/>
  <c r="AN221" i="5"/>
  <c r="O222" i="5"/>
  <c r="S222" i="5"/>
  <c r="T222" i="5"/>
  <c r="V222" i="5"/>
  <c r="W222" i="5"/>
  <c r="AB222" i="5"/>
  <c r="AE222" i="5"/>
  <c r="AF222" i="5"/>
  <c r="AI222" i="5"/>
  <c r="AJ222" i="5"/>
  <c r="AK222" i="5"/>
  <c r="AM222" i="5"/>
  <c r="U222" i="5" s="1"/>
  <c r="AN222" i="5"/>
  <c r="O223" i="5"/>
  <c r="S223" i="5"/>
  <c r="T223" i="5"/>
  <c r="V223" i="5"/>
  <c r="W223" i="5"/>
  <c r="AG223" i="5"/>
  <c r="AK223" i="5"/>
  <c r="AM223" i="5" s="1"/>
  <c r="U223" i="5" s="1"/>
  <c r="AN223" i="5"/>
  <c r="O224" i="5"/>
  <c r="S224" i="5"/>
  <c r="T224" i="5"/>
  <c r="AF224" i="5" s="1"/>
  <c r="V224" i="5"/>
  <c r="W224" i="5"/>
  <c r="AB224" i="5"/>
  <c r="AE224" i="5"/>
  <c r="AJ224" i="5"/>
  <c r="AK224" i="5"/>
  <c r="AM224" i="5"/>
  <c r="U224" i="5" s="1"/>
  <c r="AN224" i="5"/>
  <c r="O225" i="5"/>
  <c r="S225" i="5"/>
  <c r="T225" i="5"/>
  <c r="AE225" i="5" s="1"/>
  <c r="V225" i="5"/>
  <c r="W225" i="5"/>
  <c r="AC225" i="5"/>
  <c r="AG225" i="5"/>
  <c r="AH225" i="5"/>
  <c r="AK225" i="5"/>
  <c r="AM225" i="5" s="1"/>
  <c r="U225" i="5" s="1"/>
  <c r="AN225" i="5"/>
  <c r="O226" i="5"/>
  <c r="S226" i="5"/>
  <c r="T226" i="5"/>
  <c r="V226" i="5"/>
  <c r="W226" i="5"/>
  <c r="AB226" i="5"/>
  <c r="AE226" i="5"/>
  <c r="AF226" i="5"/>
  <c r="AI226" i="5"/>
  <c r="AJ226" i="5"/>
  <c r="AK226" i="5"/>
  <c r="AM226" i="5"/>
  <c r="U226" i="5" s="1"/>
  <c r="AN226" i="5"/>
  <c r="O227" i="5"/>
  <c r="S227" i="5"/>
  <c r="T227" i="5"/>
  <c r="AE227" i="5" s="1"/>
  <c r="V227" i="5"/>
  <c r="W227" i="5"/>
  <c r="AC227" i="5"/>
  <c r="AD227" i="5"/>
  <c r="AG227" i="5"/>
  <c r="AK227" i="5"/>
  <c r="AM227" i="5"/>
  <c r="U227" i="5" s="1"/>
  <c r="AN227" i="5"/>
  <c r="O228" i="5"/>
  <c r="S228" i="5"/>
  <c r="T228" i="5"/>
  <c r="V228" i="5"/>
  <c r="W228" i="5"/>
  <c r="AE228" i="5"/>
  <c r="AK228" i="5"/>
  <c r="AM228" i="5"/>
  <c r="U228" i="5" s="1"/>
  <c r="AN228" i="5"/>
  <c r="O229" i="5"/>
  <c r="S229" i="5"/>
  <c r="T229" i="5"/>
  <c r="AE229" i="5" s="1"/>
  <c r="V229" i="5"/>
  <c r="W229" i="5"/>
  <c r="AC229" i="5"/>
  <c r="AG229" i="5"/>
  <c r="AH229" i="5"/>
  <c r="AK229" i="5"/>
  <c r="AM229" i="5" s="1"/>
  <c r="U229" i="5" s="1"/>
  <c r="AN229" i="5"/>
  <c r="O230" i="5"/>
  <c r="S230" i="5"/>
  <c r="T230" i="5"/>
  <c r="V230" i="5"/>
  <c r="W230" i="5"/>
  <c r="AB230" i="5"/>
  <c r="AE230" i="5"/>
  <c r="AF230" i="5"/>
  <c r="AI230" i="5"/>
  <c r="AJ230" i="5"/>
  <c r="AK230" i="5"/>
  <c r="AM230" i="5"/>
  <c r="AN230" i="5"/>
  <c r="O231" i="5"/>
  <c r="S231" i="5"/>
  <c r="T231" i="5"/>
  <c r="AE231" i="5" s="1"/>
  <c r="V231" i="5"/>
  <c r="W231" i="5"/>
  <c r="AC231" i="5"/>
  <c r="AD231" i="5"/>
  <c r="AG231" i="5"/>
  <c r="AK231" i="5"/>
  <c r="AM231" i="5"/>
  <c r="U231" i="5" s="1"/>
  <c r="AN231" i="5"/>
  <c r="O232" i="5"/>
  <c r="S232" i="5"/>
  <c r="T232" i="5"/>
  <c r="V232" i="5"/>
  <c r="W232" i="5"/>
  <c r="AK232" i="5"/>
  <c r="AM232" i="5"/>
  <c r="U232" i="5" s="1"/>
  <c r="AN232" i="5"/>
  <c r="O233" i="5"/>
  <c r="S233" i="5"/>
  <c r="T233" i="5"/>
  <c r="V233" i="5"/>
  <c r="W233" i="5"/>
  <c r="AG233" i="5"/>
  <c r="AK233" i="5"/>
  <c r="AM233" i="5" s="1"/>
  <c r="U233" i="5" s="1"/>
  <c r="AN233" i="5"/>
  <c r="O234" i="5"/>
  <c r="S234" i="5"/>
  <c r="T234" i="5"/>
  <c r="V234" i="5"/>
  <c r="W234" i="5"/>
  <c r="AB234" i="5"/>
  <c r="AE234" i="5"/>
  <c r="AF234" i="5"/>
  <c r="AI234" i="5"/>
  <c r="AJ234" i="5"/>
  <c r="AK234" i="5"/>
  <c r="AM234" i="5"/>
  <c r="AN234" i="5"/>
  <c r="O235" i="5"/>
  <c r="S235" i="5"/>
  <c r="T235" i="5"/>
  <c r="U235" i="5"/>
  <c r="V235" i="5"/>
  <c r="W235" i="5"/>
  <c r="AD235" i="5"/>
  <c r="AG235" i="5"/>
  <c r="AK235" i="5"/>
  <c r="AM235" i="5" s="1"/>
  <c r="AN235" i="5"/>
  <c r="O236" i="5"/>
  <c r="S236" i="5"/>
  <c r="T236" i="5"/>
  <c r="V236" i="5"/>
  <c r="W236" i="5"/>
  <c r="AB236" i="5"/>
  <c r="AE236" i="5"/>
  <c r="AF236" i="5"/>
  <c r="AJ236" i="5"/>
  <c r="AK236" i="5"/>
  <c r="AM236" i="5"/>
  <c r="U236" i="5" s="1"/>
  <c r="AN236" i="5"/>
  <c r="O237" i="5"/>
  <c r="S237" i="5"/>
  <c r="T237" i="5"/>
  <c r="V237" i="5"/>
  <c r="W237" i="5"/>
  <c r="AF237" i="5"/>
  <c r="AK237" i="5"/>
  <c r="AM237" i="5"/>
  <c r="U237" i="5" s="1"/>
  <c r="AN237" i="5"/>
  <c r="O238" i="5"/>
  <c r="S238" i="5"/>
  <c r="T238" i="5"/>
  <c r="V238" i="5"/>
  <c r="W238" i="5"/>
  <c r="AK238" i="5"/>
  <c r="AM238" i="5"/>
  <c r="U238" i="5" s="1"/>
  <c r="AN238" i="5"/>
  <c r="O239" i="5"/>
  <c r="S239" i="5"/>
  <c r="T239" i="5"/>
  <c r="V239" i="5"/>
  <c r="W239" i="5"/>
  <c r="AB239" i="5"/>
  <c r="AG239" i="5"/>
  <c r="AH239" i="5"/>
  <c r="AK239" i="5"/>
  <c r="AM239" i="5" s="1"/>
  <c r="U239" i="5" s="1"/>
  <c r="AN239" i="5"/>
  <c r="O240" i="5"/>
  <c r="S240" i="5"/>
  <c r="T240" i="5"/>
  <c r="V240" i="5"/>
  <c r="W240" i="5"/>
  <c r="AK240" i="5"/>
  <c r="AM240" i="5"/>
  <c r="U240" i="5" s="1"/>
  <c r="AN240" i="5"/>
  <c r="O241" i="5"/>
  <c r="S241" i="5"/>
  <c r="T241" i="5"/>
  <c r="V241" i="5"/>
  <c r="W241" i="5"/>
  <c r="AB241" i="5"/>
  <c r="AG241" i="5"/>
  <c r="AH241" i="5"/>
  <c r="AK241" i="5"/>
  <c r="AM241" i="5"/>
  <c r="U241" i="5" s="1"/>
  <c r="AN241" i="5"/>
  <c r="O242" i="5"/>
  <c r="S242" i="5"/>
  <c r="T242" i="5"/>
  <c r="V242" i="5"/>
  <c r="W242" i="5"/>
  <c r="AF242" i="5"/>
  <c r="AK242" i="5"/>
  <c r="AM242" i="5" s="1"/>
  <c r="AN242" i="5"/>
  <c r="O243" i="5"/>
  <c r="S243" i="5"/>
  <c r="T243" i="5"/>
  <c r="V243" i="5"/>
  <c r="AG243" i="5" s="1"/>
  <c r="W243" i="5"/>
  <c r="AC243" i="5"/>
  <c r="AD243" i="5"/>
  <c r="AE243" i="5"/>
  <c r="AH243" i="5"/>
  <c r="AI243" i="5"/>
  <c r="AK243" i="5"/>
  <c r="AM243" i="5" s="1"/>
  <c r="AN243" i="5"/>
  <c r="O244" i="5"/>
  <c r="S244" i="5"/>
  <c r="T244" i="5"/>
  <c r="U244" i="5"/>
  <c r="V244" i="5"/>
  <c r="W244" i="5"/>
  <c r="AB244" i="5"/>
  <c r="AC244" i="5"/>
  <c r="AE244" i="5"/>
  <c r="AF244" i="5"/>
  <c r="AG244" i="5"/>
  <c r="AI244" i="5"/>
  <c r="AJ244" i="5"/>
  <c r="AK244" i="5"/>
  <c r="AM244" i="5" s="1"/>
  <c r="AN244" i="5"/>
  <c r="O245" i="5"/>
  <c r="S245" i="5"/>
  <c r="T245" i="5"/>
  <c r="V245" i="5"/>
  <c r="W245" i="5"/>
  <c r="AC245" i="5"/>
  <c r="AG245" i="5"/>
  <c r="AH245" i="5"/>
  <c r="AK245" i="5"/>
  <c r="AM245" i="5" s="1"/>
  <c r="U245" i="5" s="1"/>
  <c r="AN245" i="5"/>
  <c r="O246" i="5"/>
  <c r="S246" i="5"/>
  <c r="T246" i="5"/>
  <c r="V246" i="5"/>
  <c r="W246" i="5"/>
  <c r="AB246" i="5"/>
  <c r="AC246" i="5"/>
  <c r="AF246" i="5"/>
  <c r="AG246" i="5"/>
  <c r="AI246" i="5"/>
  <c r="AK246" i="5"/>
  <c r="AM246" i="5" s="1"/>
  <c r="U246" i="5" s="1"/>
  <c r="AN246" i="5"/>
  <c r="O247" i="5"/>
  <c r="S247" i="5"/>
  <c r="T247" i="5"/>
  <c r="V247" i="5"/>
  <c r="W247" i="5"/>
  <c r="AD247" i="5"/>
  <c r="AK247" i="5"/>
  <c r="AM247" i="5" s="1"/>
  <c r="U247" i="5" s="1"/>
  <c r="AN247" i="5"/>
  <c r="O248" i="5"/>
  <c r="S248" i="5"/>
  <c r="T248" i="5"/>
  <c r="U248" i="5"/>
  <c r="V248" i="5"/>
  <c r="W248" i="5"/>
  <c r="AB248" i="5"/>
  <c r="AC248" i="5"/>
  <c r="AE248" i="5"/>
  <c r="AF248" i="5"/>
  <c r="AG248" i="5"/>
  <c r="AI248" i="5"/>
  <c r="AJ248" i="5"/>
  <c r="AK248" i="5"/>
  <c r="AM248" i="5" s="1"/>
  <c r="AN248" i="5"/>
  <c r="O249" i="5"/>
  <c r="S249" i="5"/>
  <c r="T249" i="5"/>
  <c r="V249" i="5"/>
  <c r="W249" i="5"/>
  <c r="AG249" i="5"/>
  <c r="AK249" i="5"/>
  <c r="AM249" i="5"/>
  <c r="AN249" i="5"/>
  <c r="O250" i="5"/>
  <c r="S250" i="5"/>
  <c r="T250" i="5"/>
  <c r="V250" i="5"/>
  <c r="W250" i="5"/>
  <c r="AB250" i="5"/>
  <c r="AC250" i="5"/>
  <c r="AF250" i="5"/>
  <c r="AI250" i="5"/>
  <c r="AK250" i="5"/>
  <c r="AM250" i="5" s="1"/>
  <c r="AN250" i="5"/>
  <c r="U250" i="5" s="1"/>
  <c r="O251" i="5"/>
  <c r="S251" i="5"/>
  <c r="T251" i="5"/>
  <c r="V251" i="5"/>
  <c r="W251" i="5"/>
  <c r="AC251" i="5"/>
  <c r="AD251" i="5"/>
  <c r="AE251" i="5"/>
  <c r="AH251" i="5"/>
  <c r="AI251" i="5"/>
  <c r="AK251" i="5"/>
  <c r="AM251" i="5" s="1"/>
  <c r="U251" i="5" s="1"/>
  <c r="AN251" i="5"/>
  <c r="O252" i="5"/>
  <c r="S252" i="5"/>
  <c r="T252" i="5"/>
  <c r="V252" i="5"/>
  <c r="W252" i="5"/>
  <c r="AB252" i="5"/>
  <c r="AC252" i="5"/>
  <c r="AE252" i="5"/>
  <c r="AF252" i="5"/>
  <c r="AG252" i="5"/>
  <c r="AI252" i="5"/>
  <c r="AJ252" i="5"/>
  <c r="AK252" i="5"/>
  <c r="AM252" i="5" s="1"/>
  <c r="U252" i="5" s="1"/>
  <c r="AN252" i="5"/>
  <c r="O253" i="5"/>
  <c r="S253" i="5"/>
  <c r="T253" i="5"/>
  <c r="V253" i="5"/>
  <c r="W253" i="5"/>
  <c r="AE253" i="5"/>
  <c r="AG253" i="5"/>
  <c r="AK253" i="5"/>
  <c r="AM253" i="5"/>
  <c r="U253" i="5" s="1"/>
  <c r="AN253" i="5"/>
  <c r="O254" i="5"/>
  <c r="S254" i="5"/>
  <c r="T254" i="5"/>
  <c r="U254" i="5"/>
  <c r="V254" i="5"/>
  <c r="W254" i="5"/>
  <c r="AB254" i="5"/>
  <c r="AK254" i="5"/>
  <c r="AM254" i="5" s="1"/>
  <c r="AN254" i="5"/>
  <c r="O255" i="5"/>
  <c r="S255" i="5"/>
  <c r="T255" i="5"/>
  <c r="V255" i="5"/>
  <c r="W255" i="5"/>
  <c r="AC255" i="5"/>
  <c r="AE255" i="5"/>
  <c r="AG255" i="5"/>
  <c r="AH255" i="5"/>
  <c r="AK255" i="5"/>
  <c r="AM255" i="5"/>
  <c r="AN255" i="5"/>
  <c r="O256" i="5"/>
  <c r="S256" i="5"/>
  <c r="T256" i="5"/>
  <c r="V256" i="5"/>
  <c r="W256" i="5"/>
  <c r="AB256" i="5"/>
  <c r="AC256" i="5"/>
  <c r="AG256" i="5"/>
  <c r="AI256" i="5"/>
  <c r="AK256" i="5"/>
  <c r="AM256" i="5" s="1"/>
  <c r="AN256" i="5"/>
  <c r="U256" i="5" s="1"/>
  <c r="O257" i="5"/>
  <c r="S257" i="5"/>
  <c r="T257" i="5"/>
  <c r="U257" i="5"/>
  <c r="V257" i="5"/>
  <c r="AD257" i="5" s="1"/>
  <c r="W257" i="5"/>
  <c r="AE257" i="5"/>
  <c r="AI257" i="5"/>
  <c r="AK257" i="5"/>
  <c r="AM257" i="5" s="1"/>
  <c r="AN257" i="5"/>
  <c r="O258" i="5"/>
  <c r="S258" i="5"/>
  <c r="T258" i="5"/>
  <c r="V258" i="5"/>
  <c r="W258" i="5"/>
  <c r="AB258" i="5"/>
  <c r="AC258" i="5"/>
  <c r="AE258" i="5"/>
  <c r="AF258" i="5"/>
  <c r="AG258" i="5"/>
  <c r="AI258" i="5"/>
  <c r="AJ258" i="5"/>
  <c r="AK258" i="5"/>
  <c r="AM258" i="5" s="1"/>
  <c r="U258" i="5" s="1"/>
  <c r="AN258" i="5"/>
  <c r="O259" i="5"/>
  <c r="S259" i="5"/>
  <c r="T259" i="5"/>
  <c r="V259" i="5"/>
  <c r="W259" i="5"/>
  <c r="AC259" i="5"/>
  <c r="AE259" i="5"/>
  <c r="AG259" i="5"/>
  <c r="AH259" i="5"/>
  <c r="AK259" i="5"/>
  <c r="AM259" i="5"/>
  <c r="U259" i="5" s="1"/>
  <c r="AN259" i="5"/>
  <c r="O260" i="5"/>
  <c r="S260" i="5"/>
  <c r="T260" i="5"/>
  <c r="V260" i="5"/>
  <c r="W260" i="5"/>
  <c r="AB260" i="5"/>
  <c r="AK260" i="5"/>
  <c r="AM260" i="5" s="1"/>
  <c r="AN260" i="5"/>
  <c r="U260" i="5" s="1"/>
  <c r="O261" i="5"/>
  <c r="S261" i="5"/>
  <c r="T261" i="5"/>
  <c r="U261" i="5"/>
  <c r="V261" i="5"/>
  <c r="W261" i="5"/>
  <c r="AD261" i="5"/>
  <c r="AE261" i="5"/>
  <c r="AI261" i="5"/>
  <c r="AK261" i="5"/>
  <c r="AM261" i="5" s="1"/>
  <c r="AN261" i="5"/>
  <c r="O262" i="5"/>
  <c r="S262" i="5"/>
  <c r="T262" i="5"/>
  <c r="V262" i="5"/>
  <c r="W262" i="5"/>
  <c r="AB262" i="5"/>
  <c r="AC262" i="5"/>
  <c r="AE262" i="5"/>
  <c r="AF262" i="5"/>
  <c r="AG262" i="5"/>
  <c r="AI262" i="5"/>
  <c r="AJ262" i="5"/>
  <c r="AK262" i="5"/>
  <c r="AM262" i="5" s="1"/>
  <c r="U262" i="5" s="1"/>
  <c r="AN262" i="5"/>
  <c r="O263" i="5"/>
  <c r="S263" i="5"/>
  <c r="T263" i="5"/>
  <c r="V263" i="5"/>
  <c r="W263" i="5"/>
  <c r="AC263" i="5"/>
  <c r="AE263" i="5"/>
  <c r="AG263" i="5"/>
  <c r="AH263" i="5"/>
  <c r="AK263" i="5"/>
  <c r="AM263" i="5" s="1"/>
  <c r="U263" i="5" s="1"/>
  <c r="AN263" i="5"/>
  <c r="O264" i="5"/>
  <c r="S264" i="5"/>
  <c r="T264" i="5"/>
  <c r="AC264" i="5" s="1"/>
  <c r="V264" i="5"/>
  <c r="W264" i="5"/>
  <c r="AB264" i="5"/>
  <c r="AG264" i="5"/>
  <c r="AI264" i="5"/>
  <c r="AK264" i="5"/>
  <c r="AM264" i="5" s="1"/>
  <c r="U264" i="5" s="1"/>
  <c r="AN264" i="5"/>
  <c r="O265" i="5"/>
  <c r="S265" i="5"/>
  <c r="T265" i="5"/>
  <c r="V265" i="5"/>
  <c r="W265" i="5"/>
  <c r="AK265" i="5"/>
  <c r="AM265" i="5" s="1"/>
  <c r="AN265" i="5"/>
  <c r="O266" i="5"/>
  <c r="S266" i="5"/>
  <c r="T266" i="5"/>
  <c r="U266" i="5"/>
  <c r="V266" i="5"/>
  <c r="W266" i="5"/>
  <c r="AB266" i="5"/>
  <c r="AC266" i="5"/>
  <c r="AE266" i="5"/>
  <c r="AF266" i="5"/>
  <c r="AG266" i="5"/>
  <c r="AI266" i="5"/>
  <c r="AJ266" i="5"/>
  <c r="AK266" i="5"/>
  <c r="AM266" i="5" s="1"/>
  <c r="AN266" i="5"/>
  <c r="O267" i="5"/>
  <c r="S267" i="5"/>
  <c r="T267" i="5"/>
  <c r="V267" i="5"/>
  <c r="W267" i="5"/>
  <c r="AC267" i="5"/>
  <c r="AE267" i="5"/>
  <c r="AG267" i="5"/>
  <c r="AH267" i="5"/>
  <c r="AK267" i="5"/>
  <c r="AM267" i="5" s="1"/>
  <c r="U267" i="5" s="1"/>
  <c r="AN267" i="5"/>
  <c r="O268" i="5"/>
  <c r="S268" i="5"/>
  <c r="T268" i="5"/>
  <c r="AC268" i="5" s="1"/>
  <c r="V268" i="5"/>
  <c r="W268" i="5"/>
  <c r="AB268" i="5"/>
  <c r="AF268" i="5"/>
  <c r="AG268" i="5"/>
  <c r="AI268" i="5"/>
  <c r="AK268" i="5"/>
  <c r="AM268" i="5" s="1"/>
  <c r="U268" i="5" s="1"/>
  <c r="AN268" i="5"/>
  <c r="O269" i="5"/>
  <c r="S269" i="5"/>
  <c r="T269" i="5"/>
  <c r="U269" i="5"/>
  <c r="V269" i="5"/>
  <c r="AH269" i="5" s="1"/>
  <c r="W269" i="5"/>
  <c r="AD269" i="5"/>
  <c r="AE269" i="5"/>
  <c r="AK269" i="5"/>
  <c r="AM269" i="5" s="1"/>
  <c r="AN269" i="5"/>
  <c r="O270" i="5"/>
  <c r="S270" i="5"/>
  <c r="T270" i="5"/>
  <c r="U270" i="5"/>
  <c r="V270" i="5"/>
  <c r="W270" i="5"/>
  <c r="AB270" i="5"/>
  <c r="AC270" i="5"/>
  <c r="AE270" i="5"/>
  <c r="AF270" i="5"/>
  <c r="AG270" i="5"/>
  <c r="AI270" i="5"/>
  <c r="AJ270" i="5"/>
  <c r="AK270" i="5"/>
  <c r="AM270" i="5" s="1"/>
  <c r="AN270" i="5"/>
  <c r="O271" i="5"/>
  <c r="S271" i="5"/>
  <c r="T271" i="5"/>
  <c r="V271" i="5"/>
  <c r="W271" i="5"/>
  <c r="AG271" i="5"/>
  <c r="AK271" i="5"/>
  <c r="AM271" i="5" s="1"/>
  <c r="U271" i="5" s="1"/>
  <c r="AN271" i="5"/>
  <c r="O272" i="5"/>
  <c r="S272" i="5"/>
  <c r="T272" i="5"/>
  <c r="V272" i="5"/>
  <c r="W272" i="5"/>
  <c r="AB272" i="5"/>
  <c r="AC272" i="5"/>
  <c r="AF272" i="5"/>
  <c r="AG272" i="5"/>
  <c r="AI272" i="5"/>
  <c r="AK272" i="5"/>
  <c r="AM272" i="5" s="1"/>
  <c r="U272" i="5" s="1"/>
  <c r="AN272" i="5"/>
  <c r="O273" i="5"/>
  <c r="S273" i="5"/>
  <c r="T273" i="5"/>
  <c r="V273" i="5"/>
  <c r="AH273" i="5" s="1"/>
  <c r="W273" i="5"/>
  <c r="AC273" i="5"/>
  <c r="AD273" i="5"/>
  <c r="AE273" i="5"/>
  <c r="AI273" i="5"/>
  <c r="AK273" i="5"/>
  <c r="AM273" i="5" s="1"/>
  <c r="U273" i="5" s="1"/>
  <c r="AN273" i="5"/>
  <c r="O274" i="5"/>
  <c r="S274" i="5"/>
  <c r="T274" i="5"/>
  <c r="V274" i="5"/>
  <c r="W274" i="5"/>
  <c r="AB274" i="5"/>
  <c r="AC274" i="5"/>
  <c r="AE274" i="5"/>
  <c r="AF274" i="5"/>
  <c r="AG274" i="5"/>
  <c r="AI274" i="5"/>
  <c r="AJ274" i="5"/>
  <c r="AK274" i="5"/>
  <c r="AM274" i="5" s="1"/>
  <c r="U274" i="5" s="1"/>
  <c r="AN274" i="5"/>
  <c r="O275" i="5"/>
  <c r="S275" i="5"/>
  <c r="T275" i="5"/>
  <c r="V275" i="5"/>
  <c r="AC275" i="5" s="1"/>
  <c r="W275" i="5"/>
  <c r="AE275" i="5"/>
  <c r="AG275" i="5"/>
  <c r="AH275" i="5"/>
  <c r="AK275" i="5"/>
  <c r="AM275" i="5"/>
  <c r="U275" i="5" s="1"/>
  <c r="AN275" i="5"/>
  <c r="O276" i="5"/>
  <c r="S276" i="5"/>
  <c r="T276" i="5"/>
  <c r="V276" i="5"/>
  <c r="W276" i="5"/>
  <c r="AB276" i="5"/>
  <c r="AI276" i="5"/>
  <c r="AK276" i="5"/>
  <c r="AM276" i="5" s="1"/>
  <c r="U276" i="5" s="1"/>
  <c r="AN276" i="5"/>
  <c r="O277" i="5"/>
  <c r="S277" i="5"/>
  <c r="T277" i="5"/>
  <c r="V277" i="5"/>
  <c r="W277" i="5"/>
  <c r="AC277" i="5"/>
  <c r="AD277" i="5"/>
  <c r="AE277" i="5"/>
  <c r="AH277" i="5"/>
  <c r="AI277" i="5"/>
  <c r="AK277" i="5"/>
  <c r="AM277" i="5" s="1"/>
  <c r="U277" i="5" s="1"/>
  <c r="AN277" i="5"/>
  <c r="O278" i="5"/>
  <c r="S278" i="5"/>
  <c r="T278" i="5"/>
  <c r="V278" i="5"/>
  <c r="W278" i="5"/>
  <c r="AB278" i="5"/>
  <c r="AC278" i="5"/>
  <c r="AE278" i="5"/>
  <c r="AF278" i="5"/>
  <c r="AG278" i="5"/>
  <c r="AI278" i="5"/>
  <c r="AJ278" i="5"/>
  <c r="AK278" i="5"/>
  <c r="AM278" i="5" s="1"/>
  <c r="U278" i="5" s="1"/>
  <c r="AN278" i="5"/>
  <c r="O279" i="5"/>
  <c r="S279" i="5"/>
  <c r="T279" i="5"/>
  <c r="V279" i="5"/>
  <c r="AH279" i="5" s="1"/>
  <c r="W279" i="5"/>
  <c r="AC279" i="5"/>
  <c r="AE279" i="5"/>
  <c r="AG279" i="5"/>
  <c r="AK279" i="5"/>
  <c r="AM279" i="5" s="1"/>
  <c r="U279" i="5" s="1"/>
  <c r="AN279" i="5"/>
  <c r="O280" i="5"/>
  <c r="S280" i="5"/>
  <c r="T280" i="5"/>
  <c r="AC280" i="5" s="1"/>
  <c r="V280" i="5"/>
  <c r="W280" i="5"/>
  <c r="AB280" i="5"/>
  <c r="AG280" i="5"/>
  <c r="AI280" i="5"/>
  <c r="AK280" i="5"/>
  <c r="AM280" i="5" s="1"/>
  <c r="U280" i="5" s="1"/>
  <c r="AN280" i="5"/>
  <c r="O281" i="5"/>
  <c r="S281" i="5"/>
  <c r="T281" i="5"/>
  <c r="V281" i="5"/>
  <c r="W281" i="5"/>
  <c r="AE281" i="5"/>
  <c r="AK281" i="5"/>
  <c r="AM281" i="5" s="1"/>
  <c r="U281" i="5" s="1"/>
  <c r="AN281" i="5"/>
  <c r="O282" i="5"/>
  <c r="S282" i="5"/>
  <c r="T282" i="5"/>
  <c r="U282" i="5"/>
  <c r="V282" i="5"/>
  <c r="W282" i="5"/>
  <c r="AB282" i="5"/>
  <c r="AC282" i="5"/>
  <c r="AE282" i="5"/>
  <c r="AF282" i="5"/>
  <c r="AG282" i="5"/>
  <c r="AI282" i="5"/>
  <c r="AJ282" i="5"/>
  <c r="AK282" i="5"/>
  <c r="AM282" i="5" s="1"/>
  <c r="AN282" i="5"/>
  <c r="O283" i="5"/>
  <c r="S283" i="5"/>
  <c r="T283" i="5"/>
  <c r="V283" i="5"/>
  <c r="W283" i="5"/>
  <c r="AC283" i="5"/>
  <c r="AE283" i="5"/>
  <c r="AG283" i="5"/>
  <c r="AH283" i="5"/>
  <c r="AK283" i="5"/>
  <c r="AM283" i="5" s="1"/>
  <c r="U283" i="5" s="1"/>
  <c r="AN283" i="5"/>
  <c r="O284" i="5"/>
  <c r="S284" i="5"/>
  <c r="T284" i="5"/>
  <c r="AC284" i="5" s="1"/>
  <c r="V284" i="5"/>
  <c r="W284" i="5"/>
  <c r="AB284" i="5"/>
  <c r="AF284" i="5"/>
  <c r="AG284" i="5"/>
  <c r="AI284" i="5"/>
  <c r="AK284" i="5"/>
  <c r="AM284" i="5" s="1"/>
  <c r="AN284" i="5"/>
  <c r="O285" i="5"/>
  <c r="S285" i="5"/>
  <c r="T285" i="5"/>
  <c r="V285" i="5"/>
  <c r="AH285" i="5" s="1"/>
  <c r="W285" i="5"/>
  <c r="AD285" i="5"/>
  <c r="AE285" i="5"/>
  <c r="AK285" i="5"/>
  <c r="AM285" i="5" s="1"/>
  <c r="U285" i="5" s="1"/>
  <c r="AN285" i="5"/>
  <c r="O286" i="5"/>
  <c r="S286" i="5"/>
  <c r="T286" i="5"/>
  <c r="U286" i="5"/>
  <c r="V286" i="5"/>
  <c r="W286" i="5"/>
  <c r="AB286" i="5"/>
  <c r="AC286" i="5"/>
  <c r="AE286" i="5"/>
  <c r="AF286" i="5"/>
  <c r="AG286" i="5"/>
  <c r="AI286" i="5"/>
  <c r="AJ286" i="5"/>
  <c r="AK286" i="5"/>
  <c r="AM286" i="5" s="1"/>
  <c r="AN286" i="5"/>
  <c r="O287" i="5"/>
  <c r="S287" i="5"/>
  <c r="T287" i="5"/>
  <c r="V287" i="5"/>
  <c r="W287" i="5"/>
  <c r="AK287" i="5"/>
  <c r="AM287" i="5" s="1"/>
  <c r="AN287" i="5"/>
  <c r="O288" i="5"/>
  <c r="S288" i="5"/>
  <c r="T288" i="5"/>
  <c r="V288" i="5"/>
  <c r="W288" i="5"/>
  <c r="AB288" i="5"/>
  <c r="AC288" i="5"/>
  <c r="AF288" i="5"/>
  <c r="AG288" i="5"/>
  <c r="AI288" i="5"/>
  <c r="AK288" i="5"/>
  <c r="AM288" i="5" s="1"/>
  <c r="U288" i="5" s="1"/>
  <c r="AN288" i="5"/>
  <c r="O289" i="5"/>
  <c r="S289" i="5"/>
  <c r="T289" i="5"/>
  <c r="V289" i="5"/>
  <c r="AH289" i="5" s="1"/>
  <c r="W289" i="5"/>
  <c r="AC289" i="5"/>
  <c r="AD289" i="5"/>
  <c r="AE289" i="5"/>
  <c r="AI289" i="5"/>
  <c r="AK289" i="5"/>
  <c r="AM289" i="5" s="1"/>
  <c r="U289" i="5" s="1"/>
  <c r="AN289" i="5"/>
  <c r="O290" i="5"/>
  <c r="S290" i="5"/>
  <c r="T290" i="5"/>
  <c r="V290" i="5"/>
  <c r="W290" i="5"/>
  <c r="AB290" i="5"/>
  <c r="AC290" i="5"/>
  <c r="AE290" i="5"/>
  <c r="AF290" i="5"/>
  <c r="AG290" i="5"/>
  <c r="AI290" i="5"/>
  <c r="AJ290" i="5"/>
  <c r="AK290" i="5"/>
  <c r="AM290" i="5" s="1"/>
  <c r="U290" i="5" s="1"/>
  <c r="AN290" i="5"/>
  <c r="O291" i="5"/>
  <c r="S291" i="5"/>
  <c r="T291" i="5"/>
  <c r="V291" i="5"/>
  <c r="AH291" i="5" s="1"/>
  <c r="W291" i="5"/>
  <c r="AE291" i="5"/>
  <c r="AG291" i="5"/>
  <c r="AK291" i="5"/>
  <c r="AM291" i="5"/>
  <c r="U291" i="5" s="1"/>
  <c r="AN291" i="5"/>
  <c r="O292" i="5"/>
  <c r="S292" i="5"/>
  <c r="T292" i="5"/>
  <c r="U292" i="5"/>
  <c r="V292" i="5"/>
  <c r="W292" i="5"/>
  <c r="AB292" i="5"/>
  <c r="AI292" i="5"/>
  <c r="AK292" i="5"/>
  <c r="AM292" i="5" s="1"/>
  <c r="AN292" i="5"/>
  <c r="O293" i="5"/>
  <c r="S293" i="5"/>
  <c r="T293" i="5"/>
  <c r="V293" i="5"/>
  <c r="W293" i="5"/>
  <c r="AE293" i="5"/>
  <c r="AK293" i="5"/>
  <c r="AM293" i="5" s="1"/>
  <c r="U293" i="5" s="1"/>
  <c r="AN293" i="5"/>
  <c r="O294" i="5"/>
  <c r="S294" i="5"/>
  <c r="T294" i="5"/>
  <c r="AC294" i="5" s="1"/>
  <c r="V294" i="5"/>
  <c r="W294" i="5"/>
  <c r="AB294" i="5"/>
  <c r="AF294" i="5"/>
  <c r="AG294" i="5"/>
  <c r="AK294" i="5"/>
  <c r="AM294" i="5" s="1"/>
  <c r="AN294" i="5"/>
  <c r="O295" i="5"/>
  <c r="S295" i="5"/>
  <c r="T295" i="5"/>
  <c r="U295" i="5"/>
  <c r="V295" i="5"/>
  <c r="AG295" i="5" s="1"/>
  <c r="W295" i="5"/>
  <c r="AC295" i="5"/>
  <c r="AD295" i="5"/>
  <c r="AE295" i="5"/>
  <c r="AH295" i="5"/>
  <c r="AI295" i="5"/>
  <c r="AJ295" i="5"/>
  <c r="AK295" i="5"/>
  <c r="AM295" i="5"/>
  <c r="AN295" i="5"/>
  <c r="O296" i="5"/>
  <c r="S296" i="5"/>
  <c r="T296" i="5"/>
  <c r="U296" i="5"/>
  <c r="V296" i="5"/>
  <c r="W296" i="5"/>
  <c r="AK296" i="5"/>
  <c r="AM296" i="5"/>
  <c r="AN296" i="5"/>
  <c r="O297" i="5"/>
  <c r="S297" i="5"/>
  <c r="T297" i="5"/>
  <c r="V297" i="5"/>
  <c r="AD297" i="5" s="1"/>
  <c r="W297" i="5"/>
  <c r="AE297" i="5"/>
  <c r="AF297" i="5"/>
  <c r="AJ297" i="5"/>
  <c r="AK297" i="5"/>
  <c r="AM297" i="5"/>
  <c r="AN297" i="5"/>
  <c r="O298" i="5"/>
  <c r="S298" i="5"/>
  <c r="T298" i="5"/>
  <c r="V298" i="5"/>
  <c r="AJ298" i="5" s="1"/>
  <c r="W298" i="5"/>
  <c r="AK298" i="5"/>
  <c r="AM298" i="5" s="1"/>
  <c r="U298" i="5" s="1"/>
  <c r="AN298" i="5"/>
  <c r="O299" i="5"/>
  <c r="S299" i="5"/>
  <c r="T299" i="5"/>
  <c r="V299" i="5"/>
  <c r="AD299" i="5" s="1"/>
  <c r="W299" i="5"/>
  <c r="AB299" i="5"/>
  <c r="AE299" i="5"/>
  <c r="AF299" i="5"/>
  <c r="AH299" i="5"/>
  <c r="AJ299" i="5"/>
  <c r="AK299" i="5"/>
  <c r="AM299" i="5"/>
  <c r="U299" i="5" s="1"/>
  <c r="AN299" i="5"/>
  <c r="O300" i="5"/>
  <c r="S300" i="5"/>
  <c r="T300" i="5"/>
  <c r="V300" i="5"/>
  <c r="W300" i="5"/>
  <c r="AB300" i="5"/>
  <c r="AF300" i="5"/>
  <c r="AG300" i="5"/>
  <c r="AK300" i="5"/>
  <c r="AM300" i="5" s="1"/>
  <c r="U300" i="5" s="1"/>
  <c r="AN300" i="5"/>
  <c r="O301" i="5"/>
  <c r="S301" i="5"/>
  <c r="T301" i="5"/>
  <c r="AH301" i="5" s="1"/>
  <c r="V301" i="5"/>
  <c r="W301" i="5"/>
  <c r="AB301" i="5"/>
  <c r="AD301" i="5"/>
  <c r="AI301" i="5"/>
  <c r="AK301" i="5"/>
  <c r="AM301" i="5"/>
  <c r="U301" i="5" s="1"/>
  <c r="AN301" i="5"/>
  <c r="O302" i="5"/>
  <c r="S302" i="5"/>
  <c r="T302" i="5"/>
  <c r="AC302" i="5" s="1"/>
  <c r="V302" i="5"/>
  <c r="W302" i="5"/>
  <c r="AB302" i="5"/>
  <c r="AG302" i="5"/>
  <c r="AH302" i="5"/>
  <c r="AK302" i="5"/>
  <c r="AM302" i="5"/>
  <c r="U302" i="5" s="1"/>
  <c r="AN302" i="5"/>
  <c r="O303" i="5"/>
  <c r="S303" i="5"/>
  <c r="T303" i="5"/>
  <c r="V303" i="5"/>
  <c r="AD303" i="5" s="1"/>
  <c r="W303" i="5"/>
  <c r="AI303" i="5"/>
  <c r="AJ303" i="5"/>
  <c r="AK303" i="5"/>
  <c r="AM303" i="5"/>
  <c r="AN303" i="5"/>
  <c r="O304" i="5"/>
  <c r="S304" i="5"/>
  <c r="T304" i="5"/>
  <c r="U304" i="5"/>
  <c r="V304" i="5"/>
  <c r="W304" i="5"/>
  <c r="AH304" i="5"/>
  <c r="AK304" i="5"/>
  <c r="AM304" i="5"/>
  <c r="AN304" i="5"/>
  <c r="O305" i="5"/>
  <c r="S305" i="5"/>
  <c r="T305" i="5"/>
  <c r="V305" i="5"/>
  <c r="W305" i="5"/>
  <c r="AJ305" i="5"/>
  <c r="AK305" i="5"/>
  <c r="AM305" i="5"/>
  <c r="AN305" i="5"/>
  <c r="O306" i="5"/>
  <c r="S306" i="5"/>
  <c r="T306" i="5"/>
  <c r="V306" i="5"/>
  <c r="W306" i="5"/>
  <c r="AJ306" i="5"/>
  <c r="AK306" i="5"/>
  <c r="AM306" i="5" s="1"/>
  <c r="U306" i="5" s="1"/>
  <c r="AN306" i="5"/>
  <c r="O307" i="5"/>
  <c r="S307" i="5"/>
  <c r="T307" i="5"/>
  <c r="V307" i="5"/>
  <c r="AD307" i="5" s="1"/>
  <c r="W307" i="5"/>
  <c r="AB307" i="5"/>
  <c r="AE307" i="5"/>
  <c r="AF307" i="5"/>
  <c r="AH307" i="5"/>
  <c r="AJ307" i="5"/>
  <c r="AK307" i="5"/>
  <c r="AM307" i="5"/>
  <c r="U307" i="5" s="1"/>
  <c r="AN307" i="5"/>
  <c r="O308" i="5"/>
  <c r="S308" i="5"/>
  <c r="T308" i="5"/>
  <c r="AF308" i="5" s="1"/>
  <c r="V308" i="5"/>
  <c r="W308" i="5"/>
  <c r="AB308" i="5"/>
  <c r="AD308" i="5"/>
  <c r="AJ308" i="5"/>
  <c r="AK308" i="5"/>
  <c r="AM308" i="5" s="1"/>
  <c r="U308" i="5" s="1"/>
  <c r="AN308" i="5"/>
  <c r="O309" i="5"/>
  <c r="S309" i="5"/>
  <c r="T309" i="5"/>
  <c r="V309" i="5"/>
  <c r="W309" i="5"/>
  <c r="AB309" i="5"/>
  <c r="AD309" i="5"/>
  <c r="AF309" i="5"/>
  <c r="AH309" i="5"/>
  <c r="AI309" i="5"/>
  <c r="AK309" i="5"/>
  <c r="AM309" i="5"/>
  <c r="AN309" i="5"/>
  <c r="O310" i="5"/>
  <c r="S310" i="5"/>
  <c r="T310" i="5"/>
  <c r="V310" i="5"/>
  <c r="W310" i="5"/>
  <c r="AB310" i="5"/>
  <c r="AC310" i="5"/>
  <c r="AF310" i="5"/>
  <c r="AH310" i="5"/>
  <c r="AK310" i="5"/>
  <c r="AM310" i="5"/>
  <c r="U310" i="5" s="1"/>
  <c r="AN310" i="5"/>
  <c r="O311" i="5"/>
  <c r="S311" i="5"/>
  <c r="T311" i="5"/>
  <c r="V311" i="5"/>
  <c r="W311" i="5"/>
  <c r="AD311" i="5"/>
  <c r="AI311" i="5"/>
  <c r="AK311" i="5"/>
  <c r="AM311" i="5"/>
  <c r="AN311" i="5"/>
  <c r="O312" i="5"/>
  <c r="S312" i="5"/>
  <c r="T312" i="5"/>
  <c r="U312" i="5"/>
  <c r="V312" i="5"/>
  <c r="W312" i="5"/>
  <c r="AC312" i="5"/>
  <c r="AD312" i="5"/>
  <c r="AJ312" i="5"/>
  <c r="AK312" i="5"/>
  <c r="AM312" i="5"/>
  <c r="AN312" i="5"/>
  <c r="O313" i="5"/>
  <c r="S313" i="5"/>
  <c r="T313" i="5"/>
  <c r="V313" i="5"/>
  <c r="AE313" i="5" s="1"/>
  <c r="W313" i="5"/>
  <c r="AD313" i="5"/>
  <c r="AF313" i="5"/>
  <c r="AI313" i="5"/>
  <c r="AJ313" i="5"/>
  <c r="AK313" i="5"/>
  <c r="AM313" i="5"/>
  <c r="AN313" i="5"/>
  <c r="O314" i="5"/>
  <c r="S314" i="5"/>
  <c r="T314" i="5"/>
  <c r="U314" i="5"/>
  <c r="V314" i="5"/>
  <c r="W314" i="5"/>
  <c r="AD314" i="5"/>
  <c r="AF314" i="5"/>
  <c r="AK314" i="5"/>
  <c r="AM314" i="5" s="1"/>
  <c r="AN314" i="5"/>
  <c r="O315" i="5"/>
  <c r="S315" i="5"/>
  <c r="T315" i="5"/>
  <c r="V315" i="5"/>
  <c r="W315" i="5"/>
  <c r="AE315" i="5"/>
  <c r="AK315" i="5"/>
  <c r="AM315" i="5"/>
  <c r="U315" i="5" s="1"/>
  <c r="AN315" i="5"/>
  <c r="O316" i="5"/>
  <c r="S316" i="5"/>
  <c r="T316" i="5"/>
  <c r="V316" i="5"/>
  <c r="W316" i="5"/>
  <c r="AD316" i="5"/>
  <c r="AJ316" i="5"/>
  <c r="AK316" i="5"/>
  <c r="AM316" i="5" s="1"/>
  <c r="U316" i="5" s="1"/>
  <c r="AN316" i="5"/>
  <c r="O317" i="5"/>
  <c r="S317" i="5"/>
  <c r="T317" i="5"/>
  <c r="V317" i="5"/>
  <c r="W317" i="5"/>
  <c r="AB317" i="5"/>
  <c r="AD317" i="5"/>
  <c r="AF317" i="5"/>
  <c r="AH317" i="5"/>
  <c r="AI317" i="5"/>
  <c r="AK317" i="5"/>
  <c r="AM317" i="5"/>
  <c r="AN317" i="5"/>
  <c r="O318" i="5"/>
  <c r="S318" i="5"/>
  <c r="T318" i="5"/>
  <c r="V318" i="5"/>
  <c r="W318" i="5"/>
  <c r="AB318" i="5"/>
  <c r="AC318" i="5"/>
  <c r="AF318" i="5"/>
  <c r="AH318" i="5"/>
  <c r="AK318" i="5"/>
  <c r="AM318" i="5"/>
  <c r="U318" i="5" s="1"/>
  <c r="AN318" i="5"/>
  <c r="O319" i="5"/>
  <c r="S319" i="5"/>
  <c r="T319" i="5"/>
  <c r="V319" i="5"/>
  <c r="W319" i="5"/>
  <c r="AD319" i="5"/>
  <c r="AH319" i="5"/>
  <c r="AK319" i="5"/>
  <c r="AM319" i="5"/>
  <c r="U319" i="5" s="1"/>
  <c r="AN319" i="5"/>
  <c r="O320" i="5"/>
  <c r="S320" i="5"/>
  <c r="T320" i="5"/>
  <c r="AJ320" i="5" s="1"/>
  <c r="U320" i="5"/>
  <c r="V320" i="5"/>
  <c r="W320" i="5"/>
  <c r="AB320" i="5"/>
  <c r="AK320" i="5"/>
  <c r="AM320" i="5"/>
  <c r="AN320" i="5"/>
  <c r="O321" i="5"/>
  <c r="S321" i="5"/>
  <c r="T321" i="5"/>
  <c r="V321" i="5"/>
  <c r="AE321" i="5" s="1"/>
  <c r="W321" i="5"/>
  <c r="AI321" i="5"/>
  <c r="AJ321" i="5"/>
  <c r="AK321" i="5"/>
  <c r="AM321" i="5"/>
  <c r="AN321" i="5"/>
  <c r="O322" i="5"/>
  <c r="S322" i="5"/>
  <c r="T322" i="5"/>
  <c r="U322" i="5"/>
  <c r="V322" i="5"/>
  <c r="AD322" i="5" s="1"/>
  <c r="W322" i="5"/>
  <c r="AF322" i="5"/>
  <c r="AK322" i="5"/>
  <c r="AM322" i="5" s="1"/>
  <c r="AN322" i="5"/>
  <c r="O323" i="5"/>
  <c r="S323" i="5"/>
  <c r="T323" i="5"/>
  <c r="V323" i="5"/>
  <c r="W323" i="5"/>
  <c r="AF323" i="5"/>
  <c r="AK323" i="5"/>
  <c r="AM323" i="5"/>
  <c r="U323" i="5" s="1"/>
  <c r="AN323" i="5"/>
  <c r="O324" i="5"/>
  <c r="S324" i="5"/>
  <c r="T324" i="5"/>
  <c r="V324" i="5"/>
  <c r="W324" i="5"/>
  <c r="AB324" i="5"/>
  <c r="AD324" i="5"/>
  <c r="AG324" i="5"/>
  <c r="AJ324" i="5"/>
  <c r="AK324" i="5"/>
  <c r="AM324" i="5" s="1"/>
  <c r="U324" i="5" s="1"/>
  <c r="AN324" i="5"/>
  <c r="O325" i="5"/>
  <c r="S325" i="5"/>
  <c r="T325" i="5"/>
  <c r="V325" i="5"/>
  <c r="W325" i="5"/>
  <c r="AB325" i="5"/>
  <c r="AD325" i="5"/>
  <c r="AF325" i="5"/>
  <c r="AH325" i="5"/>
  <c r="AI325" i="5"/>
  <c r="AK325" i="5"/>
  <c r="AM325" i="5"/>
  <c r="AN325" i="5"/>
  <c r="O326" i="5"/>
  <c r="S326" i="5"/>
  <c r="T326" i="5"/>
  <c r="U326" i="5"/>
  <c r="V326" i="5"/>
  <c r="W326" i="5"/>
  <c r="AB326" i="5"/>
  <c r="AC326" i="5"/>
  <c r="AF326" i="5"/>
  <c r="AK326" i="5"/>
  <c r="AM326" i="5"/>
  <c r="AN326" i="5"/>
  <c r="O327" i="5"/>
  <c r="S327" i="5"/>
  <c r="T327" i="5"/>
  <c r="V327" i="5"/>
  <c r="W327" i="5"/>
  <c r="AD327" i="5"/>
  <c r="AH327" i="5"/>
  <c r="AK327" i="5"/>
  <c r="AM327" i="5"/>
  <c r="U327" i="5" s="1"/>
  <c r="AN327" i="5"/>
  <c r="O328" i="5"/>
  <c r="S328" i="5"/>
  <c r="T328" i="5"/>
  <c r="AH328" i="5" s="1"/>
  <c r="U328" i="5"/>
  <c r="V328" i="5"/>
  <c r="W328" i="5"/>
  <c r="AB328" i="5"/>
  <c r="AK328" i="5"/>
  <c r="AM328" i="5"/>
  <c r="AN328" i="5"/>
  <c r="O329" i="5"/>
  <c r="S329" i="5"/>
  <c r="T329" i="5"/>
  <c r="V329" i="5"/>
  <c r="W329" i="5"/>
  <c r="AI329" i="5"/>
  <c r="AJ329" i="5"/>
  <c r="AK329" i="5"/>
  <c r="AM329" i="5"/>
  <c r="AN329" i="5"/>
  <c r="O330" i="5"/>
  <c r="S330" i="5"/>
  <c r="T330" i="5"/>
  <c r="U330" i="5"/>
  <c r="V330" i="5"/>
  <c r="AD330" i="5" s="1"/>
  <c r="W330" i="5"/>
  <c r="AF330" i="5"/>
  <c r="AK330" i="5"/>
  <c r="AM330" i="5" s="1"/>
  <c r="AN330" i="5"/>
  <c r="O331" i="5"/>
  <c r="S331" i="5"/>
  <c r="T331" i="5"/>
  <c r="V331" i="5"/>
  <c r="W331" i="5"/>
  <c r="AF331" i="5"/>
  <c r="AJ331" i="5"/>
  <c r="AK331" i="5"/>
  <c r="AM331" i="5"/>
  <c r="U331" i="5" s="1"/>
  <c r="AN331" i="5"/>
  <c r="O332" i="5"/>
  <c r="S332" i="5"/>
  <c r="T332" i="5"/>
  <c r="V332" i="5"/>
  <c r="W332" i="5"/>
  <c r="AD332" i="5"/>
  <c r="AG332" i="5"/>
  <c r="AJ332" i="5"/>
  <c r="AK332" i="5"/>
  <c r="AM332" i="5" s="1"/>
  <c r="U332" i="5" s="1"/>
  <c r="AN332" i="5"/>
  <c r="O333" i="5"/>
  <c r="S333" i="5"/>
  <c r="T333" i="5"/>
  <c r="V333" i="5"/>
  <c r="W333" i="5"/>
  <c r="AB333" i="5"/>
  <c r="AD333" i="5"/>
  <c r="AF333" i="5"/>
  <c r="AH333" i="5"/>
  <c r="AI333" i="5"/>
  <c r="AK333" i="5"/>
  <c r="AM333" i="5"/>
  <c r="AN333" i="5"/>
  <c r="O334" i="5"/>
  <c r="S334" i="5"/>
  <c r="T334" i="5"/>
  <c r="V334" i="5"/>
  <c r="W334" i="5"/>
  <c r="AB334" i="5"/>
  <c r="AC334" i="5"/>
  <c r="AF334" i="5"/>
  <c r="AK334" i="5"/>
  <c r="AM334" i="5"/>
  <c r="U334" i="5" s="1"/>
  <c r="AN334" i="5"/>
  <c r="O335" i="5"/>
  <c r="S335" i="5"/>
  <c r="T335" i="5"/>
  <c r="V335" i="5"/>
  <c r="W335" i="5"/>
  <c r="AD335" i="5"/>
  <c r="AH335" i="5"/>
  <c r="AK335" i="5"/>
  <c r="AM335" i="5"/>
  <c r="U335" i="5" s="1"/>
  <c r="AN335" i="5"/>
  <c r="O336" i="5"/>
  <c r="S336" i="5"/>
  <c r="T336" i="5"/>
  <c r="U336" i="5"/>
  <c r="V336" i="5"/>
  <c r="W336" i="5"/>
  <c r="AB336" i="5"/>
  <c r="AK336" i="5"/>
  <c r="AM336" i="5"/>
  <c r="AN336" i="5"/>
  <c r="O337" i="5"/>
  <c r="S337" i="5"/>
  <c r="T337" i="5"/>
  <c r="V337" i="5"/>
  <c r="AI337" i="5" s="1"/>
  <c r="W337" i="5"/>
  <c r="AJ337" i="5"/>
  <c r="AK337" i="5"/>
  <c r="AM337" i="5"/>
  <c r="AN337" i="5"/>
  <c r="O338" i="5"/>
  <c r="S338" i="5"/>
  <c r="T338" i="5"/>
  <c r="U338" i="5"/>
  <c r="V338" i="5"/>
  <c r="W338" i="5"/>
  <c r="AK338" i="5"/>
  <c r="AM338" i="5" s="1"/>
  <c r="AN338" i="5"/>
  <c r="O339" i="5"/>
  <c r="S339" i="5"/>
  <c r="T339" i="5"/>
  <c r="V339" i="5"/>
  <c r="AF339" i="5" s="1"/>
  <c r="W339" i="5"/>
  <c r="AJ339" i="5"/>
  <c r="AK339" i="5"/>
  <c r="AM339" i="5"/>
  <c r="U339" i="5" s="1"/>
  <c r="AN339" i="5"/>
  <c r="O340" i="5"/>
  <c r="S340" i="5"/>
  <c r="T340" i="5"/>
  <c r="V340" i="5"/>
  <c r="W340" i="5"/>
  <c r="AD340" i="5"/>
  <c r="AG340" i="5"/>
  <c r="AJ340" i="5"/>
  <c r="AK340" i="5"/>
  <c r="AM340" i="5" s="1"/>
  <c r="U340" i="5" s="1"/>
  <c r="AN340" i="5"/>
  <c r="O341" i="5"/>
  <c r="S341" i="5"/>
  <c r="T341" i="5"/>
  <c r="V341" i="5"/>
  <c r="W341" i="5"/>
  <c r="AB341" i="5"/>
  <c r="AD341" i="5"/>
  <c r="AF341" i="5"/>
  <c r="AH341" i="5"/>
  <c r="AI341" i="5"/>
  <c r="AK341" i="5"/>
  <c r="AM341" i="5"/>
  <c r="AN341" i="5"/>
  <c r="O342" i="5"/>
  <c r="S342" i="5"/>
  <c r="T342" i="5"/>
  <c r="V342" i="5"/>
  <c r="W342" i="5"/>
  <c r="AB342" i="5"/>
  <c r="AC342" i="5"/>
  <c r="AF342" i="5"/>
  <c r="AK342" i="5"/>
  <c r="AM342" i="5"/>
  <c r="U342" i="5" s="1"/>
  <c r="AN342" i="5"/>
  <c r="O343" i="5"/>
  <c r="S343" i="5"/>
  <c r="T343" i="5"/>
  <c r="V343" i="5"/>
  <c r="W343" i="5"/>
  <c r="AD343" i="5"/>
  <c r="AH343" i="5"/>
  <c r="AK343" i="5"/>
  <c r="AM343" i="5"/>
  <c r="U343" i="5" s="1"/>
  <c r="AN343" i="5"/>
  <c r="O344" i="5"/>
  <c r="S344" i="5"/>
  <c r="T344" i="5"/>
  <c r="U344" i="5"/>
  <c r="V344" i="5"/>
  <c r="W344" i="5"/>
  <c r="AB344" i="5"/>
  <c r="AH344" i="5"/>
  <c r="AJ344" i="5"/>
  <c r="AK344" i="5"/>
  <c r="AM344" i="5"/>
  <c r="AN344" i="5"/>
  <c r="O345" i="5"/>
  <c r="S345" i="5"/>
  <c r="T345" i="5"/>
  <c r="V345" i="5"/>
  <c r="W345" i="5"/>
  <c r="AK345" i="5"/>
  <c r="AM345" i="5"/>
  <c r="AN345" i="5"/>
  <c r="O346" i="5"/>
  <c r="S346" i="5"/>
  <c r="T346" i="5"/>
  <c r="U346" i="5"/>
  <c r="V346" i="5"/>
  <c r="W346" i="5"/>
  <c r="AD346" i="5"/>
  <c r="AF346" i="5"/>
  <c r="AK346" i="5"/>
  <c r="AM346" i="5" s="1"/>
  <c r="AN346" i="5"/>
  <c r="O347" i="5"/>
  <c r="S347" i="5"/>
  <c r="T347" i="5"/>
  <c r="V347" i="5"/>
  <c r="W347" i="5"/>
  <c r="AK347" i="5"/>
  <c r="AM347" i="5"/>
  <c r="U347" i="5" s="1"/>
  <c r="AN347" i="5"/>
  <c r="O348" i="5"/>
  <c r="S348" i="5"/>
  <c r="T348" i="5"/>
  <c r="V348" i="5"/>
  <c r="W348" i="5"/>
  <c r="AD348" i="5"/>
  <c r="AF348" i="5"/>
  <c r="AH348" i="5"/>
  <c r="AK348" i="5"/>
  <c r="AM348" i="5"/>
  <c r="U348" i="5" s="1"/>
  <c r="AN348" i="5"/>
  <c r="O349" i="5"/>
  <c r="S349" i="5"/>
  <c r="T349" i="5"/>
  <c r="U349" i="5"/>
  <c r="V349" i="5"/>
  <c r="W349" i="5"/>
  <c r="AB349" i="5"/>
  <c r="AK349" i="5"/>
  <c r="AM349" i="5" s="1"/>
  <c r="AN349" i="5"/>
  <c r="O350" i="5"/>
  <c r="S350" i="5"/>
  <c r="T350" i="5"/>
  <c r="V350" i="5"/>
  <c r="AD350" i="5" s="1"/>
  <c r="W350" i="5"/>
  <c r="AB350" i="5"/>
  <c r="AE350" i="5"/>
  <c r="AH350" i="5"/>
  <c r="AI350" i="5"/>
  <c r="AK350" i="5"/>
  <c r="AM350" i="5"/>
  <c r="AN350" i="5"/>
  <c r="O351" i="5"/>
  <c r="S351" i="5"/>
  <c r="T351" i="5"/>
  <c r="U351" i="5"/>
  <c r="V351" i="5"/>
  <c r="W351" i="5"/>
  <c r="AB351" i="5"/>
  <c r="AC351" i="5"/>
  <c r="AH351" i="5"/>
  <c r="AJ351" i="5"/>
  <c r="AK351" i="5"/>
  <c r="AM351" i="5"/>
  <c r="AN351" i="5"/>
  <c r="O352" i="5"/>
  <c r="S352" i="5"/>
  <c r="T352" i="5"/>
  <c r="V352" i="5"/>
  <c r="AE352" i="5" s="1"/>
  <c r="W352" i="5"/>
  <c r="AI352" i="5"/>
  <c r="AK352" i="5"/>
  <c r="AM352" i="5"/>
  <c r="AN352" i="5"/>
  <c r="O353" i="5"/>
  <c r="S353" i="5"/>
  <c r="T353" i="5"/>
  <c r="V353" i="5"/>
  <c r="W353" i="5"/>
  <c r="AC353" i="5"/>
  <c r="AD353" i="5"/>
  <c r="AF353" i="5"/>
  <c r="AH353" i="5"/>
  <c r="AJ353" i="5"/>
  <c r="AK353" i="5"/>
  <c r="AM353" i="5" s="1"/>
  <c r="U353" i="5" s="1"/>
  <c r="AN353" i="5"/>
  <c r="O354" i="5"/>
  <c r="S354" i="5"/>
  <c r="T354" i="5"/>
  <c r="V354" i="5"/>
  <c r="W354" i="5"/>
  <c r="AB354" i="5"/>
  <c r="AE354" i="5"/>
  <c r="AF354" i="5"/>
  <c r="AH354" i="5"/>
  <c r="AJ354" i="5"/>
  <c r="AK354" i="5"/>
  <c r="AM354" i="5"/>
  <c r="U354" i="5" s="1"/>
  <c r="AN354" i="5"/>
  <c r="O355" i="5"/>
  <c r="S355" i="5"/>
  <c r="T355" i="5"/>
  <c r="V355" i="5"/>
  <c r="AD355" i="5" s="1"/>
  <c r="W355" i="5"/>
  <c r="AB355" i="5"/>
  <c r="AF355" i="5"/>
  <c r="AG355" i="5"/>
  <c r="AJ355" i="5"/>
  <c r="AK355" i="5"/>
  <c r="AM355" i="5"/>
  <c r="U355" i="5" s="1"/>
  <c r="AN355" i="5"/>
  <c r="O356" i="5"/>
  <c r="S356" i="5"/>
  <c r="T356" i="5"/>
  <c r="V356" i="5"/>
  <c r="W356" i="5"/>
  <c r="AD356" i="5"/>
  <c r="AF356" i="5"/>
  <c r="AH356" i="5"/>
  <c r="AK356" i="5"/>
  <c r="AM356" i="5"/>
  <c r="AN356" i="5"/>
  <c r="O357" i="5"/>
  <c r="S357" i="5"/>
  <c r="T357" i="5"/>
  <c r="U357" i="5"/>
  <c r="V357" i="5"/>
  <c r="W357" i="5"/>
  <c r="AB357" i="5"/>
  <c r="AC357" i="5"/>
  <c r="AG357" i="5"/>
  <c r="AH357" i="5"/>
  <c r="AK357" i="5"/>
  <c r="AM357" i="5" s="1"/>
  <c r="AN357" i="5"/>
  <c r="O358" i="5"/>
  <c r="S358" i="5"/>
  <c r="T358" i="5"/>
  <c r="V358" i="5"/>
  <c r="AE358" i="5" s="1"/>
  <c r="W358" i="5"/>
  <c r="AH358" i="5"/>
  <c r="AK358" i="5"/>
  <c r="AM358" i="5"/>
  <c r="AN358" i="5"/>
  <c r="O359" i="5"/>
  <c r="S359" i="5"/>
  <c r="T359" i="5"/>
  <c r="U359" i="5"/>
  <c r="V359" i="5"/>
  <c r="W359" i="5"/>
  <c r="AB359" i="5"/>
  <c r="AC359" i="5"/>
  <c r="AG359" i="5"/>
  <c r="AH359" i="5"/>
  <c r="AJ359" i="5"/>
  <c r="AK359" i="5"/>
  <c r="AM359" i="5"/>
  <c r="AN359" i="5"/>
  <c r="O360" i="5"/>
  <c r="S360" i="5"/>
  <c r="T360" i="5"/>
  <c r="AI360" i="5" s="1"/>
  <c r="V360" i="5"/>
  <c r="W360" i="5"/>
  <c r="AE360" i="5"/>
  <c r="AF360" i="5"/>
  <c r="AK360" i="5"/>
  <c r="AM360" i="5"/>
  <c r="AN360" i="5"/>
  <c r="O361" i="5"/>
  <c r="S361" i="5"/>
  <c r="T361" i="5"/>
  <c r="V361" i="5"/>
  <c r="W361" i="5"/>
  <c r="AC361" i="5"/>
  <c r="AD361" i="5"/>
  <c r="AF361" i="5"/>
  <c r="AH361" i="5"/>
  <c r="AJ361" i="5"/>
  <c r="AK361" i="5"/>
  <c r="AM361" i="5" s="1"/>
  <c r="U361" i="5" s="1"/>
  <c r="AN361" i="5"/>
  <c r="O362" i="5"/>
  <c r="S362" i="5"/>
  <c r="T362" i="5"/>
  <c r="V362" i="5"/>
  <c r="W362" i="5"/>
  <c r="AB362" i="5"/>
  <c r="AE362" i="5"/>
  <c r="AF362" i="5"/>
  <c r="AH362" i="5"/>
  <c r="AJ362" i="5"/>
  <c r="AK362" i="5"/>
  <c r="AM362" i="5"/>
  <c r="U362" i="5" s="1"/>
  <c r="AN362" i="5"/>
  <c r="O363" i="5"/>
  <c r="S363" i="5"/>
  <c r="T363" i="5"/>
  <c r="V363" i="5"/>
  <c r="AD363" i="5" s="1"/>
  <c r="W363" i="5"/>
  <c r="AB363" i="5"/>
  <c r="AF363" i="5"/>
  <c r="AG363" i="5"/>
  <c r="AJ363" i="5"/>
  <c r="AK363" i="5"/>
  <c r="AM363" i="5"/>
  <c r="U363" i="5" s="1"/>
  <c r="AN363" i="5"/>
  <c r="O364" i="5"/>
  <c r="S364" i="5"/>
  <c r="T364" i="5"/>
  <c r="AH364" i="5" s="1"/>
  <c r="V364" i="5"/>
  <c r="W364" i="5"/>
  <c r="AD364" i="5"/>
  <c r="AF364" i="5"/>
  <c r="AK364" i="5"/>
  <c r="AM364" i="5"/>
  <c r="U364" i="5" s="1"/>
  <c r="AN364" i="5"/>
  <c r="O365" i="5"/>
  <c r="S365" i="5"/>
  <c r="T365" i="5"/>
  <c r="AC365" i="5" s="1"/>
  <c r="V365" i="5"/>
  <c r="W365" i="5"/>
  <c r="AB365" i="5"/>
  <c r="AH365" i="5"/>
  <c r="AK365" i="5"/>
  <c r="AM365" i="5" s="1"/>
  <c r="U365" i="5" s="1"/>
  <c r="AN365" i="5"/>
  <c r="O366" i="5"/>
  <c r="S366" i="5"/>
  <c r="T366" i="5"/>
  <c r="V366" i="5"/>
  <c r="AI366" i="5" s="1"/>
  <c r="W366" i="5"/>
  <c r="AB366" i="5"/>
  <c r="AE366" i="5"/>
  <c r="AH366" i="5"/>
  <c r="AK366" i="5"/>
  <c r="AM366" i="5"/>
  <c r="U366" i="5" s="1"/>
  <c r="AN366" i="5"/>
  <c r="O367" i="5"/>
  <c r="S367" i="5"/>
  <c r="T367" i="5"/>
  <c r="AC367" i="5" s="1"/>
  <c r="U367" i="5"/>
  <c r="V367" i="5"/>
  <c r="W367" i="5"/>
  <c r="AB367" i="5"/>
  <c r="AH367" i="5"/>
  <c r="AJ367" i="5"/>
  <c r="AK367" i="5"/>
  <c r="AM367" i="5"/>
  <c r="AN367" i="5"/>
  <c r="O368" i="5"/>
  <c r="S368" i="5"/>
  <c r="T368" i="5"/>
  <c r="V368" i="5"/>
  <c r="AE368" i="5" s="1"/>
  <c r="W368" i="5"/>
  <c r="AI368" i="5"/>
  <c r="AK368" i="5"/>
  <c r="AM368" i="5"/>
  <c r="AN368" i="5"/>
  <c r="O369" i="5"/>
  <c r="S369" i="5"/>
  <c r="T369" i="5"/>
  <c r="V369" i="5"/>
  <c r="W369" i="5"/>
  <c r="AC369" i="5"/>
  <c r="AD369" i="5"/>
  <c r="AF369" i="5"/>
  <c r="AH369" i="5"/>
  <c r="AI369" i="5"/>
  <c r="AJ369" i="5"/>
  <c r="AK369" i="5"/>
  <c r="AM369" i="5"/>
  <c r="U369" i="5" s="1"/>
  <c r="AN369" i="5"/>
  <c r="O370" i="5"/>
  <c r="S370" i="5"/>
  <c r="T370" i="5"/>
  <c r="AC370" i="5" s="1"/>
  <c r="V370" i="5"/>
  <c r="W370" i="5"/>
  <c r="AB370" i="5"/>
  <c r="AG370" i="5"/>
  <c r="AH370" i="5"/>
  <c r="AK370" i="5"/>
  <c r="AM370" i="5"/>
  <c r="U370" i="5" s="1"/>
  <c r="AN370" i="5"/>
  <c r="O371" i="5"/>
  <c r="S371" i="5"/>
  <c r="T371" i="5"/>
  <c r="V371" i="5"/>
  <c r="W371" i="5"/>
  <c r="AE371" i="5"/>
  <c r="AK371" i="5"/>
  <c r="AM371" i="5"/>
  <c r="AN371" i="5"/>
  <c r="O372" i="5"/>
  <c r="S372" i="5"/>
  <c r="T372" i="5"/>
  <c r="V372" i="5"/>
  <c r="W372" i="5"/>
  <c r="AC372" i="5"/>
  <c r="AD372" i="5"/>
  <c r="AF372" i="5"/>
  <c r="AH372" i="5"/>
  <c r="AJ372" i="5"/>
  <c r="AK372" i="5"/>
  <c r="AM372" i="5" s="1"/>
  <c r="U372" i="5" s="1"/>
  <c r="AN372" i="5"/>
  <c r="O373" i="5"/>
  <c r="S373" i="5"/>
  <c r="T373" i="5"/>
  <c r="V373" i="5"/>
  <c r="W373" i="5"/>
  <c r="AB373" i="5"/>
  <c r="AE373" i="5"/>
  <c r="AF373" i="5"/>
  <c r="AH373" i="5"/>
  <c r="AJ373" i="5"/>
  <c r="AK373" i="5"/>
  <c r="AM373" i="5"/>
  <c r="U373" i="5" s="1"/>
  <c r="AN373" i="5"/>
  <c r="O374" i="5"/>
  <c r="S374" i="5"/>
  <c r="T374" i="5"/>
  <c r="V374" i="5"/>
  <c r="AG374" i="5" s="1"/>
  <c r="W374" i="5"/>
  <c r="AF374" i="5"/>
  <c r="AK374" i="5"/>
  <c r="AM374" i="5"/>
  <c r="U374" i="5" s="1"/>
  <c r="AN374" i="5"/>
  <c r="O375" i="5"/>
  <c r="S375" i="5"/>
  <c r="T375" i="5"/>
  <c r="V375" i="5"/>
  <c r="W375" i="5"/>
  <c r="AD375" i="5"/>
  <c r="AK375" i="5"/>
  <c r="AM375" i="5"/>
  <c r="U375" i="5" s="1"/>
  <c r="AN375" i="5"/>
  <c r="O376" i="5"/>
  <c r="S376" i="5"/>
  <c r="T376" i="5"/>
  <c r="AC376" i="5" s="1"/>
  <c r="V376" i="5"/>
  <c r="W376" i="5"/>
  <c r="AB376" i="5"/>
  <c r="AG376" i="5"/>
  <c r="AH376" i="5"/>
  <c r="AK376" i="5"/>
  <c r="AM376" i="5" s="1"/>
  <c r="U376" i="5" s="1"/>
  <c r="AN376" i="5"/>
  <c r="O377" i="5"/>
  <c r="S377" i="5"/>
  <c r="T377" i="5"/>
  <c r="V377" i="5"/>
  <c r="AH377" i="5" s="1"/>
  <c r="W377" i="5"/>
  <c r="AE377" i="5"/>
  <c r="AK377" i="5"/>
  <c r="AM377" i="5"/>
  <c r="U377" i="5" s="1"/>
  <c r="AN377" i="5"/>
  <c r="O378" i="5"/>
  <c r="S378" i="5"/>
  <c r="T378" i="5"/>
  <c r="AC378" i="5" s="1"/>
  <c r="V378" i="5"/>
  <c r="W378" i="5"/>
  <c r="AB378" i="5"/>
  <c r="AG378" i="5"/>
  <c r="AH378" i="5"/>
  <c r="AK378" i="5"/>
  <c r="AM378" i="5"/>
  <c r="U378" i="5" s="1"/>
  <c r="AN378" i="5"/>
  <c r="O379" i="5"/>
  <c r="S379" i="5"/>
  <c r="T379" i="5"/>
  <c r="V379" i="5"/>
  <c r="W379" i="5"/>
  <c r="AE379" i="5"/>
  <c r="AK379" i="5"/>
  <c r="AM379" i="5"/>
  <c r="AN379" i="5"/>
  <c r="O380" i="5"/>
  <c r="S380" i="5"/>
  <c r="T380" i="5"/>
  <c r="V380" i="5"/>
  <c r="W380" i="5"/>
  <c r="AC380" i="5"/>
  <c r="AD380" i="5"/>
  <c r="AF380" i="5"/>
  <c r="AH380" i="5"/>
  <c r="AJ380" i="5"/>
  <c r="AK380" i="5"/>
  <c r="AM380" i="5" s="1"/>
  <c r="U380" i="5" s="1"/>
  <c r="AN380" i="5"/>
  <c r="O381" i="5"/>
  <c r="S381" i="5"/>
  <c r="T381" i="5"/>
  <c r="V381" i="5"/>
  <c r="W381" i="5"/>
  <c r="AB381" i="5"/>
  <c r="AE381" i="5"/>
  <c r="AF381" i="5"/>
  <c r="AH381" i="5"/>
  <c r="AJ381" i="5"/>
  <c r="AK381" i="5"/>
  <c r="AM381" i="5"/>
  <c r="U381" i="5" s="1"/>
  <c r="AN381" i="5"/>
  <c r="O382" i="5"/>
  <c r="S382" i="5"/>
  <c r="T382" i="5"/>
  <c r="V382" i="5"/>
  <c r="AG382" i="5" s="1"/>
  <c r="W382" i="5"/>
  <c r="AF382" i="5"/>
  <c r="AK382" i="5"/>
  <c r="AM382" i="5"/>
  <c r="U382" i="5" s="1"/>
  <c r="AN382" i="5"/>
  <c r="O383" i="5"/>
  <c r="S383" i="5"/>
  <c r="T383" i="5"/>
  <c r="V383" i="5"/>
  <c r="W383" i="5"/>
  <c r="AD383" i="5"/>
  <c r="AK383" i="5"/>
  <c r="AM383" i="5"/>
  <c r="U383" i="5" s="1"/>
  <c r="AN383" i="5"/>
  <c r="O384" i="5"/>
  <c r="S384" i="5"/>
  <c r="T384" i="5"/>
  <c r="AC384" i="5" s="1"/>
  <c r="V384" i="5"/>
  <c r="W384" i="5"/>
  <c r="AB384" i="5"/>
  <c r="AG384" i="5"/>
  <c r="AH384" i="5"/>
  <c r="AK384" i="5"/>
  <c r="AM384" i="5" s="1"/>
  <c r="U384" i="5" s="1"/>
  <c r="AN384" i="5"/>
  <c r="O385" i="5"/>
  <c r="S385" i="5"/>
  <c r="T385" i="5"/>
  <c r="V385" i="5"/>
  <c r="AH385" i="5" s="1"/>
  <c r="W385" i="5"/>
  <c r="AE385" i="5"/>
  <c r="AK385" i="5"/>
  <c r="AM385" i="5"/>
  <c r="U385" i="5" s="1"/>
  <c r="AN385" i="5"/>
  <c r="O386" i="5"/>
  <c r="S386" i="5"/>
  <c r="T386" i="5"/>
  <c r="AC386" i="5" s="1"/>
  <c r="V386" i="5"/>
  <c r="W386" i="5"/>
  <c r="AB386" i="5"/>
  <c r="AG386" i="5"/>
  <c r="AH386" i="5"/>
  <c r="AK386" i="5"/>
  <c r="AM386" i="5"/>
  <c r="U386" i="5" s="1"/>
  <c r="AN386" i="5"/>
  <c r="O387" i="5"/>
  <c r="S387" i="5"/>
  <c r="T387" i="5"/>
  <c r="V387" i="5"/>
  <c r="W387" i="5"/>
  <c r="AE387" i="5"/>
  <c r="AK387" i="5"/>
  <c r="AM387" i="5"/>
  <c r="AN387" i="5"/>
  <c r="O388" i="5"/>
  <c r="S388" i="5"/>
  <c r="T388" i="5"/>
  <c r="V388" i="5"/>
  <c r="W388" i="5"/>
  <c r="AC388" i="5"/>
  <c r="AD388" i="5"/>
  <c r="AF388" i="5"/>
  <c r="AH388" i="5"/>
  <c r="AJ388" i="5"/>
  <c r="AK388" i="5"/>
  <c r="AM388" i="5" s="1"/>
  <c r="U388" i="5" s="1"/>
  <c r="AN388" i="5"/>
  <c r="O389" i="5"/>
  <c r="S389" i="5"/>
  <c r="T389" i="5"/>
  <c r="V389" i="5"/>
  <c r="W389" i="5"/>
  <c r="AB389" i="5"/>
  <c r="AE389" i="5"/>
  <c r="AF389" i="5"/>
  <c r="AH389" i="5"/>
  <c r="AJ389" i="5"/>
  <c r="AK389" i="5"/>
  <c r="AM389" i="5"/>
  <c r="U389" i="5" s="1"/>
  <c r="AN389" i="5"/>
  <c r="O390" i="5"/>
  <c r="S390" i="5"/>
  <c r="T390" i="5"/>
  <c r="V390" i="5"/>
  <c r="AG390" i="5" s="1"/>
  <c r="W390" i="5"/>
  <c r="AF390" i="5"/>
  <c r="AK390" i="5"/>
  <c r="AM390" i="5"/>
  <c r="U390" i="5" s="1"/>
  <c r="AN390" i="5"/>
  <c r="O391" i="5"/>
  <c r="S391" i="5"/>
  <c r="T391" i="5"/>
  <c r="V391" i="5"/>
  <c r="W391" i="5"/>
  <c r="AD391" i="5"/>
  <c r="AK391" i="5"/>
  <c r="AM391" i="5"/>
  <c r="U391" i="5" s="1"/>
  <c r="AN391" i="5"/>
  <c r="O392" i="5"/>
  <c r="S392" i="5"/>
  <c r="T392" i="5"/>
  <c r="AC392" i="5" s="1"/>
  <c r="V392" i="5"/>
  <c r="W392" i="5"/>
  <c r="AB392" i="5"/>
  <c r="AG392" i="5"/>
  <c r="AH392" i="5"/>
  <c r="AK392" i="5"/>
  <c r="AM392" i="5" s="1"/>
  <c r="U392" i="5" s="1"/>
  <c r="AN392" i="5"/>
  <c r="O393" i="5"/>
  <c r="S393" i="5"/>
  <c r="T393" i="5"/>
  <c r="V393" i="5"/>
  <c r="AH393" i="5" s="1"/>
  <c r="W393" i="5"/>
  <c r="AE393" i="5"/>
  <c r="AK393" i="5"/>
  <c r="AM393" i="5"/>
  <c r="U393" i="5" s="1"/>
  <c r="AN393" i="5"/>
  <c r="O394" i="5"/>
  <c r="S394" i="5"/>
  <c r="T394" i="5"/>
  <c r="AC394" i="5" s="1"/>
  <c r="V394" i="5"/>
  <c r="W394" i="5"/>
  <c r="AB394" i="5"/>
  <c r="AG394" i="5"/>
  <c r="AH394" i="5"/>
  <c r="AK394" i="5"/>
  <c r="AM394" i="5"/>
  <c r="U394" i="5" s="1"/>
  <c r="AN394" i="5"/>
  <c r="O395" i="5"/>
  <c r="S395" i="5"/>
  <c r="T395" i="5"/>
  <c r="V395" i="5"/>
  <c r="W395" i="5"/>
  <c r="AE395" i="5"/>
  <c r="AK395" i="5"/>
  <c r="AM395" i="5"/>
  <c r="AN395" i="5"/>
  <c r="O396" i="5"/>
  <c r="S396" i="5"/>
  <c r="T396" i="5"/>
  <c r="V396" i="5"/>
  <c r="W396" i="5"/>
  <c r="AC396" i="5"/>
  <c r="AD396" i="5"/>
  <c r="AF396" i="5"/>
  <c r="AH396" i="5"/>
  <c r="AJ396" i="5"/>
  <c r="AK396" i="5"/>
  <c r="AM396" i="5" s="1"/>
  <c r="U396" i="5" s="1"/>
  <c r="AN396" i="5"/>
  <c r="O397" i="5"/>
  <c r="S397" i="5"/>
  <c r="T397" i="5"/>
  <c r="V397" i="5"/>
  <c r="W397" i="5"/>
  <c r="AB397" i="5"/>
  <c r="AE397" i="5"/>
  <c r="AF397" i="5"/>
  <c r="AH397" i="5"/>
  <c r="AJ397" i="5"/>
  <c r="AK397" i="5"/>
  <c r="AM397" i="5"/>
  <c r="U397" i="5" s="1"/>
  <c r="AN397" i="5"/>
  <c r="O398" i="5"/>
  <c r="S398" i="5"/>
  <c r="T398" i="5"/>
  <c r="V398" i="5"/>
  <c r="AG398" i="5" s="1"/>
  <c r="W398" i="5"/>
  <c r="AF398" i="5"/>
  <c r="AK398" i="5"/>
  <c r="AM398" i="5"/>
  <c r="U398" i="5" s="1"/>
  <c r="AN398" i="5"/>
  <c r="O399" i="5"/>
  <c r="S399" i="5"/>
  <c r="T399" i="5"/>
  <c r="V399" i="5"/>
  <c r="W399" i="5"/>
  <c r="AD399" i="5"/>
  <c r="AK399" i="5"/>
  <c r="AM399" i="5"/>
  <c r="U399" i="5" s="1"/>
  <c r="AN399" i="5"/>
  <c r="O400" i="5"/>
  <c r="S400" i="5"/>
  <c r="T400" i="5"/>
  <c r="AC400" i="5" s="1"/>
  <c r="V400" i="5"/>
  <c r="W400" i="5"/>
  <c r="AB400" i="5"/>
  <c r="AG400" i="5"/>
  <c r="AH400" i="5"/>
  <c r="AK400" i="5"/>
  <c r="AM400" i="5" s="1"/>
  <c r="U400" i="5" s="1"/>
  <c r="AN400" i="5"/>
  <c r="O401" i="5"/>
  <c r="S401" i="5"/>
  <c r="T401" i="5"/>
  <c r="V401" i="5"/>
  <c r="AH401" i="5" s="1"/>
  <c r="W401" i="5"/>
  <c r="AE401" i="5"/>
  <c r="AK401" i="5"/>
  <c r="AM401" i="5"/>
  <c r="U401" i="5" s="1"/>
  <c r="AN401" i="5"/>
  <c r="O402" i="5"/>
  <c r="S402" i="5"/>
  <c r="T402" i="5"/>
  <c r="AC402" i="5" s="1"/>
  <c r="V402" i="5"/>
  <c r="W402" i="5"/>
  <c r="AB402" i="5"/>
  <c r="AG402" i="5"/>
  <c r="AH402" i="5"/>
  <c r="AK402" i="5"/>
  <c r="AM402" i="5"/>
  <c r="U402" i="5" s="1"/>
  <c r="AN402" i="5"/>
  <c r="O403" i="5"/>
  <c r="S403" i="5"/>
  <c r="T403" i="5"/>
  <c r="V403" i="5"/>
  <c r="W403" i="5"/>
  <c r="AE403" i="5"/>
  <c r="AK403" i="5"/>
  <c r="AM403" i="5"/>
  <c r="AN403" i="5"/>
  <c r="O404" i="5"/>
  <c r="S404" i="5"/>
  <c r="T404" i="5"/>
  <c r="V404" i="5"/>
  <c r="W404" i="5"/>
  <c r="AC404" i="5"/>
  <c r="AD404" i="5"/>
  <c r="AF404" i="5"/>
  <c r="AH404" i="5"/>
  <c r="AJ404" i="5"/>
  <c r="AK404" i="5"/>
  <c r="AM404" i="5" s="1"/>
  <c r="U404" i="5" s="1"/>
  <c r="AN404" i="5"/>
  <c r="O405" i="5"/>
  <c r="S405" i="5"/>
  <c r="T405" i="5"/>
  <c r="V405" i="5"/>
  <c r="W405" i="5"/>
  <c r="AB405" i="5"/>
  <c r="AE405" i="5"/>
  <c r="AF405" i="5"/>
  <c r="AH405" i="5"/>
  <c r="AJ405" i="5"/>
  <c r="AK405" i="5"/>
  <c r="AM405" i="5"/>
  <c r="U405" i="5" s="1"/>
  <c r="AN405" i="5"/>
  <c r="O406" i="5"/>
  <c r="S406" i="5"/>
  <c r="T406" i="5"/>
  <c r="V406" i="5"/>
  <c r="AG406" i="5" s="1"/>
  <c r="W406" i="5"/>
  <c r="AF406" i="5"/>
  <c r="AK406" i="5"/>
  <c r="AM406" i="5"/>
  <c r="U406" i="5" s="1"/>
  <c r="AN406" i="5"/>
  <c r="O407" i="5"/>
  <c r="S407" i="5"/>
  <c r="T407" i="5"/>
  <c r="V407" i="5"/>
  <c r="W407" i="5"/>
  <c r="AD407" i="5"/>
  <c r="AK407" i="5"/>
  <c r="AM407" i="5"/>
  <c r="U407" i="5" s="1"/>
  <c r="AN407" i="5"/>
  <c r="O408" i="5"/>
  <c r="S408" i="5"/>
  <c r="T408" i="5"/>
  <c r="AC408" i="5" s="1"/>
  <c r="V408" i="5"/>
  <c r="W408" i="5"/>
  <c r="AB408" i="5"/>
  <c r="AG408" i="5"/>
  <c r="AH408" i="5"/>
  <c r="AK408" i="5"/>
  <c r="AM408" i="5" s="1"/>
  <c r="U408" i="5" s="1"/>
  <c r="AN408" i="5"/>
  <c r="O409" i="5"/>
  <c r="S409" i="5"/>
  <c r="T409" i="5"/>
  <c r="V409" i="5"/>
  <c r="AH409" i="5" s="1"/>
  <c r="W409" i="5"/>
  <c r="AE409" i="5"/>
  <c r="AK409" i="5"/>
  <c r="AM409" i="5"/>
  <c r="U409" i="5" s="1"/>
  <c r="AN409" i="5"/>
  <c r="O410" i="5"/>
  <c r="S410" i="5"/>
  <c r="T410" i="5"/>
  <c r="AC410" i="5" s="1"/>
  <c r="V410" i="5"/>
  <c r="W410" i="5"/>
  <c r="AB410" i="5"/>
  <c r="AG410" i="5"/>
  <c r="AH410" i="5"/>
  <c r="AK410" i="5"/>
  <c r="AM410" i="5"/>
  <c r="U410" i="5" s="1"/>
  <c r="AN410" i="5"/>
  <c r="O411" i="5"/>
  <c r="S411" i="5"/>
  <c r="T411" i="5"/>
  <c r="AD411" i="5" s="1"/>
  <c r="V411" i="5"/>
  <c r="W411" i="5"/>
  <c r="AE411" i="5"/>
  <c r="AK411" i="5"/>
  <c r="AM411" i="5"/>
  <c r="AN411" i="5"/>
  <c r="O412" i="5"/>
  <c r="S412" i="5"/>
  <c r="T412" i="5"/>
  <c r="V412" i="5"/>
  <c r="W412" i="5"/>
  <c r="AC412" i="5"/>
  <c r="AD412" i="5"/>
  <c r="AF412" i="5"/>
  <c r="AH412" i="5"/>
  <c r="AJ412" i="5"/>
  <c r="AK412" i="5"/>
  <c r="AM412" i="5" s="1"/>
  <c r="U412" i="5" s="1"/>
  <c r="AN412" i="5"/>
  <c r="O413" i="5"/>
  <c r="S413" i="5"/>
  <c r="T413" i="5"/>
  <c r="V413" i="5"/>
  <c r="W413" i="5"/>
  <c r="AB413" i="5"/>
  <c r="AE413" i="5"/>
  <c r="AF413" i="5"/>
  <c r="AH413" i="5"/>
  <c r="AJ413" i="5"/>
  <c r="AK413" i="5"/>
  <c r="AM413" i="5"/>
  <c r="U413" i="5" s="1"/>
  <c r="AN413" i="5"/>
  <c r="O414" i="5"/>
  <c r="S414" i="5"/>
  <c r="T414" i="5"/>
  <c r="V414" i="5"/>
  <c r="AG414" i="5" s="1"/>
  <c r="W414" i="5"/>
  <c r="AF414" i="5"/>
  <c r="AK414" i="5"/>
  <c r="AM414" i="5"/>
  <c r="U414" i="5" s="1"/>
  <c r="AN414" i="5"/>
  <c r="O415" i="5"/>
  <c r="S415" i="5"/>
  <c r="T415" i="5"/>
  <c r="AB415" i="5" s="1"/>
  <c r="V415" i="5"/>
  <c r="W415" i="5"/>
  <c r="AD415" i="5"/>
  <c r="AK415" i="5"/>
  <c r="AM415" i="5"/>
  <c r="U415" i="5" s="1"/>
  <c r="AN415" i="5"/>
  <c r="O416" i="5"/>
  <c r="S416" i="5"/>
  <c r="T416" i="5"/>
  <c r="AC416" i="5" s="1"/>
  <c r="V416" i="5"/>
  <c r="W416" i="5"/>
  <c r="AB416" i="5"/>
  <c r="AG416" i="5"/>
  <c r="AH416" i="5"/>
  <c r="AK416" i="5"/>
  <c r="AM416" i="5" s="1"/>
  <c r="U416" i="5" s="1"/>
  <c r="AN416" i="5"/>
  <c r="O417" i="5"/>
  <c r="S417" i="5"/>
  <c r="T417" i="5"/>
  <c r="V417" i="5"/>
  <c r="AH417" i="5" s="1"/>
  <c r="W417" i="5"/>
  <c r="AK417" i="5"/>
  <c r="AM417" i="5"/>
  <c r="U417" i="5" s="1"/>
  <c r="AN417" i="5"/>
  <c r="O418" i="5"/>
  <c r="S418" i="5"/>
  <c r="T418" i="5"/>
  <c r="AC418" i="5" s="1"/>
  <c r="V418" i="5"/>
  <c r="W418" i="5"/>
  <c r="AB418" i="5"/>
  <c r="AG418" i="5"/>
  <c r="AH418" i="5"/>
  <c r="AK418" i="5"/>
  <c r="AM418" i="5"/>
  <c r="U418" i="5" s="1"/>
  <c r="AN418" i="5"/>
  <c r="O419" i="5"/>
  <c r="S419" i="5"/>
  <c r="T419" i="5"/>
  <c r="AD419" i="5" s="1"/>
  <c r="V419" i="5"/>
  <c r="W419" i="5"/>
  <c r="AK419" i="5"/>
  <c r="AM419" i="5"/>
  <c r="AN419" i="5"/>
  <c r="O420" i="5"/>
  <c r="S420" i="5"/>
  <c r="T420" i="5"/>
  <c r="V420" i="5"/>
  <c r="W420" i="5"/>
  <c r="AC420" i="5"/>
  <c r="AD420" i="5"/>
  <c r="AF420" i="5"/>
  <c r="AH420" i="5"/>
  <c r="AJ420" i="5"/>
  <c r="AK420" i="5"/>
  <c r="AM420" i="5" s="1"/>
  <c r="U420" i="5" s="1"/>
  <c r="AN420" i="5"/>
  <c r="O421" i="5"/>
  <c r="S421" i="5"/>
  <c r="T421" i="5"/>
  <c r="V421" i="5"/>
  <c r="W421" i="5"/>
  <c r="AB421" i="5"/>
  <c r="AE421" i="5"/>
  <c r="AF421" i="5"/>
  <c r="AH421" i="5"/>
  <c r="AJ421" i="5"/>
  <c r="AK421" i="5"/>
  <c r="AM421" i="5"/>
  <c r="U421" i="5" s="1"/>
  <c r="AN421" i="5"/>
  <c r="O422" i="5"/>
  <c r="S422" i="5"/>
  <c r="T422" i="5"/>
  <c r="V422" i="5"/>
  <c r="AG422" i="5" s="1"/>
  <c r="W422" i="5"/>
  <c r="AF422" i="5"/>
  <c r="AK422" i="5"/>
  <c r="AM422" i="5"/>
  <c r="U422" i="5" s="1"/>
  <c r="AN422" i="5"/>
  <c r="O423" i="5"/>
  <c r="S423" i="5"/>
  <c r="T423" i="5"/>
  <c r="V423" i="5"/>
  <c r="W423" i="5"/>
  <c r="AD423" i="5"/>
  <c r="AK423" i="5"/>
  <c r="AM423" i="5"/>
  <c r="U423" i="5" s="1"/>
  <c r="AN423" i="5"/>
  <c r="O424" i="5"/>
  <c r="S424" i="5"/>
  <c r="T424" i="5"/>
  <c r="AC424" i="5" s="1"/>
  <c r="V424" i="5"/>
  <c r="W424" i="5"/>
  <c r="AB424" i="5"/>
  <c r="AG424" i="5"/>
  <c r="AH424" i="5"/>
  <c r="AK424" i="5"/>
  <c r="AM424" i="5" s="1"/>
  <c r="U424" i="5" s="1"/>
  <c r="AN424" i="5"/>
  <c r="O425" i="5"/>
  <c r="S425" i="5"/>
  <c r="T425" i="5"/>
  <c r="V425" i="5"/>
  <c r="AH425" i="5" s="1"/>
  <c r="W425" i="5"/>
  <c r="AK425" i="5"/>
  <c r="AM425" i="5"/>
  <c r="U425" i="5" s="1"/>
  <c r="AN425" i="5"/>
  <c r="O426" i="5"/>
  <c r="S426" i="5"/>
  <c r="T426" i="5"/>
  <c r="AC426" i="5" s="1"/>
  <c r="V426" i="5"/>
  <c r="W426" i="5"/>
  <c r="AB426" i="5"/>
  <c r="AG426" i="5"/>
  <c r="AH426" i="5"/>
  <c r="AK426" i="5"/>
  <c r="AM426" i="5"/>
  <c r="U426" i="5" s="1"/>
  <c r="AN426" i="5"/>
  <c r="O427" i="5"/>
  <c r="S427" i="5"/>
  <c r="T427" i="5"/>
  <c r="V427" i="5"/>
  <c r="W427" i="5"/>
  <c r="AE427" i="5"/>
  <c r="AK427" i="5"/>
  <c r="AM427" i="5"/>
  <c r="AN427" i="5"/>
  <c r="O428" i="5"/>
  <c r="S428" i="5"/>
  <c r="T428" i="5"/>
  <c r="V428" i="5"/>
  <c r="W428" i="5"/>
  <c r="AC428" i="5"/>
  <c r="AD428" i="5"/>
  <c r="AF428" i="5"/>
  <c r="AH428" i="5"/>
  <c r="AJ428" i="5"/>
  <c r="AK428" i="5"/>
  <c r="AM428" i="5" s="1"/>
  <c r="U428" i="5" s="1"/>
  <c r="AN428" i="5"/>
  <c r="O429" i="5"/>
  <c r="S429" i="5"/>
  <c r="T429" i="5"/>
  <c r="V429" i="5"/>
  <c r="W429" i="5"/>
  <c r="AB429" i="5"/>
  <c r="AE429" i="5"/>
  <c r="AF429" i="5"/>
  <c r="AH429" i="5"/>
  <c r="AJ429" i="5"/>
  <c r="AK429" i="5"/>
  <c r="AM429" i="5"/>
  <c r="U429" i="5" s="1"/>
  <c r="AN429" i="5"/>
  <c r="O430" i="5"/>
  <c r="S430" i="5"/>
  <c r="T430" i="5"/>
  <c r="V430" i="5"/>
  <c r="AG430" i="5" s="1"/>
  <c r="W430" i="5"/>
  <c r="AK430" i="5"/>
  <c r="AM430" i="5"/>
  <c r="U430" i="5" s="1"/>
  <c r="AN430" i="5"/>
  <c r="O431" i="5"/>
  <c r="S431" i="5"/>
  <c r="T431" i="5"/>
  <c r="V431" i="5"/>
  <c r="W431" i="5"/>
  <c r="AD431" i="5"/>
  <c r="AK431" i="5"/>
  <c r="AM431" i="5"/>
  <c r="U431" i="5" s="1"/>
  <c r="AN431" i="5"/>
  <c r="O432" i="5"/>
  <c r="S432" i="5"/>
  <c r="T432" i="5"/>
  <c r="AC432" i="5" s="1"/>
  <c r="V432" i="5"/>
  <c r="W432" i="5"/>
  <c r="AB432" i="5"/>
  <c r="AG432" i="5"/>
  <c r="AH432" i="5"/>
  <c r="AK432" i="5"/>
  <c r="AM432" i="5" s="1"/>
  <c r="U432" i="5" s="1"/>
  <c r="AN432" i="5"/>
  <c r="O433" i="5"/>
  <c r="S433" i="5"/>
  <c r="T433" i="5"/>
  <c r="V433" i="5"/>
  <c r="AH433" i="5" s="1"/>
  <c r="W433" i="5"/>
  <c r="AE433" i="5"/>
  <c r="AK433" i="5"/>
  <c r="AM433" i="5"/>
  <c r="U433" i="5" s="1"/>
  <c r="AN433" i="5"/>
  <c r="O434" i="5"/>
  <c r="S434" i="5"/>
  <c r="T434" i="5"/>
  <c r="AC434" i="5" s="1"/>
  <c r="V434" i="5"/>
  <c r="W434" i="5"/>
  <c r="AB434" i="5"/>
  <c r="AG434" i="5"/>
  <c r="AH434" i="5"/>
  <c r="AK434" i="5"/>
  <c r="AM434" i="5"/>
  <c r="U434" i="5" s="1"/>
  <c r="AN434" i="5"/>
  <c r="O435" i="5"/>
  <c r="S435" i="5"/>
  <c r="T435" i="5"/>
  <c r="V435" i="5"/>
  <c r="W435" i="5"/>
  <c r="AE435" i="5"/>
  <c r="AK435" i="5"/>
  <c r="AM435" i="5"/>
  <c r="AN435" i="5"/>
  <c r="O436" i="5"/>
  <c r="S436" i="5"/>
  <c r="T436" i="5"/>
  <c r="V436" i="5"/>
  <c r="W436" i="5"/>
  <c r="AC436" i="5"/>
  <c r="AD436" i="5"/>
  <c r="AF436" i="5"/>
  <c r="AH436" i="5"/>
  <c r="AJ436" i="5"/>
  <c r="AK436" i="5"/>
  <c r="AM436" i="5" s="1"/>
  <c r="U436" i="5" s="1"/>
  <c r="AN436" i="5"/>
  <c r="O437" i="5"/>
  <c r="S437" i="5"/>
  <c r="T437" i="5"/>
  <c r="V437" i="5"/>
  <c r="W437" i="5"/>
  <c r="AB437" i="5"/>
  <c r="AE437" i="5"/>
  <c r="AF437" i="5"/>
  <c r="AH437" i="5"/>
  <c r="AJ437" i="5"/>
  <c r="AK437" i="5"/>
  <c r="AM437" i="5"/>
  <c r="U437" i="5" s="1"/>
  <c r="AN437" i="5"/>
  <c r="O438" i="5"/>
  <c r="S438" i="5"/>
  <c r="T438" i="5"/>
  <c r="V438" i="5"/>
  <c r="AG438" i="5" s="1"/>
  <c r="W438" i="5"/>
  <c r="AF438" i="5"/>
  <c r="AK438" i="5"/>
  <c r="AM438" i="5"/>
  <c r="U438" i="5" s="1"/>
  <c r="AN438" i="5"/>
  <c r="O439" i="5"/>
  <c r="S439" i="5"/>
  <c r="T439" i="5"/>
  <c r="V439" i="5"/>
  <c r="W439" i="5"/>
  <c r="AD439" i="5"/>
  <c r="AK439" i="5"/>
  <c r="AM439" i="5"/>
  <c r="U439" i="5" s="1"/>
  <c r="AN439" i="5"/>
  <c r="O440" i="5"/>
  <c r="S440" i="5"/>
  <c r="T440" i="5"/>
  <c r="AC440" i="5" s="1"/>
  <c r="V440" i="5"/>
  <c r="W440" i="5"/>
  <c r="AB440" i="5"/>
  <c r="AG440" i="5"/>
  <c r="AH440" i="5"/>
  <c r="AK440" i="5"/>
  <c r="AM440" i="5" s="1"/>
  <c r="U440" i="5" s="1"/>
  <c r="AN440" i="5"/>
  <c r="O441" i="5"/>
  <c r="S441" i="5"/>
  <c r="T441" i="5"/>
  <c r="V441" i="5"/>
  <c r="AH441" i="5" s="1"/>
  <c r="W441" i="5"/>
  <c r="AE441" i="5"/>
  <c r="AK441" i="5"/>
  <c r="AM441" i="5"/>
  <c r="U441" i="5" s="1"/>
  <c r="AN441" i="5"/>
  <c r="O442" i="5"/>
  <c r="S442" i="5"/>
  <c r="T442" i="5"/>
  <c r="AC442" i="5" s="1"/>
  <c r="V442" i="5"/>
  <c r="W442" i="5"/>
  <c r="AB442" i="5"/>
  <c r="AG442" i="5"/>
  <c r="AH442" i="5"/>
  <c r="AK442" i="5"/>
  <c r="AM442" i="5"/>
  <c r="U442" i="5" s="1"/>
  <c r="AN442" i="5"/>
  <c r="O443" i="5"/>
  <c r="S443" i="5"/>
  <c r="T443" i="5"/>
  <c r="V443" i="5"/>
  <c r="W443" i="5"/>
  <c r="AE443" i="5"/>
  <c r="AK443" i="5"/>
  <c r="AM443" i="5"/>
  <c r="AN443" i="5"/>
  <c r="O444" i="5"/>
  <c r="S444" i="5"/>
  <c r="T444" i="5"/>
  <c r="V444" i="5"/>
  <c r="W444" i="5"/>
  <c r="AC444" i="5"/>
  <c r="AD444" i="5"/>
  <c r="AF444" i="5"/>
  <c r="AH444" i="5"/>
  <c r="AJ444" i="5"/>
  <c r="AK444" i="5"/>
  <c r="AM444" i="5" s="1"/>
  <c r="U444" i="5" s="1"/>
  <c r="AN444" i="5"/>
  <c r="O445" i="5"/>
  <c r="S445" i="5"/>
  <c r="T445" i="5"/>
  <c r="V445" i="5"/>
  <c r="W445" i="5"/>
  <c r="AB445" i="5"/>
  <c r="AE445" i="5"/>
  <c r="AF445" i="5"/>
  <c r="AH445" i="5"/>
  <c r="AJ445" i="5"/>
  <c r="AK445" i="5"/>
  <c r="AM445" i="5"/>
  <c r="U445" i="5" s="1"/>
  <c r="AN445" i="5"/>
  <c r="O446" i="5"/>
  <c r="S446" i="5"/>
  <c r="T446" i="5"/>
  <c r="V446" i="5"/>
  <c r="AG446" i="5" s="1"/>
  <c r="W446" i="5"/>
  <c r="AF446" i="5"/>
  <c r="AK446" i="5"/>
  <c r="AM446" i="5"/>
  <c r="U446" i="5" s="1"/>
  <c r="AN446" i="5"/>
  <c r="O447" i="5"/>
  <c r="S447" i="5"/>
  <c r="T447" i="5"/>
  <c r="V447" i="5"/>
  <c r="W447" i="5"/>
  <c r="AD447" i="5"/>
  <c r="AK447" i="5"/>
  <c r="AM447" i="5"/>
  <c r="U447" i="5" s="1"/>
  <c r="AN447" i="5"/>
  <c r="O448" i="5"/>
  <c r="S448" i="5"/>
  <c r="T448" i="5"/>
  <c r="AC448" i="5" s="1"/>
  <c r="V448" i="5"/>
  <c r="W448" i="5"/>
  <c r="AB448" i="5"/>
  <c r="AG448" i="5"/>
  <c r="AH448" i="5"/>
  <c r="AK448" i="5"/>
  <c r="AM448" i="5" s="1"/>
  <c r="U448" i="5" s="1"/>
  <c r="AN448" i="5"/>
  <c r="O449" i="5"/>
  <c r="S449" i="5"/>
  <c r="T449" i="5"/>
  <c r="V449" i="5"/>
  <c r="AH449" i="5" s="1"/>
  <c r="W449" i="5"/>
  <c r="AK449" i="5"/>
  <c r="AM449" i="5"/>
  <c r="U449" i="5" s="1"/>
  <c r="AN449" i="5"/>
  <c r="O450" i="5"/>
  <c r="S450" i="5"/>
  <c r="T450" i="5"/>
  <c r="AC450" i="5" s="1"/>
  <c r="V450" i="5"/>
  <c r="W450" i="5"/>
  <c r="AB450" i="5"/>
  <c r="AG450" i="5"/>
  <c r="AH450" i="5"/>
  <c r="AK450" i="5"/>
  <c r="AM450" i="5"/>
  <c r="U450" i="5" s="1"/>
  <c r="AN450" i="5"/>
  <c r="O451" i="5"/>
  <c r="S451" i="5"/>
  <c r="T451" i="5"/>
  <c r="V451" i="5"/>
  <c r="W451" i="5"/>
  <c r="AE451" i="5"/>
  <c r="AK451" i="5"/>
  <c r="AM451" i="5"/>
  <c r="AN451" i="5"/>
  <c r="O452" i="5"/>
  <c r="S452" i="5"/>
  <c r="T452" i="5"/>
  <c r="V452" i="5"/>
  <c r="W452" i="5"/>
  <c r="AC452" i="5"/>
  <c r="AD452" i="5"/>
  <c r="AF452" i="5"/>
  <c r="AH452" i="5"/>
  <c r="AJ452" i="5"/>
  <c r="AK452" i="5"/>
  <c r="AM452" i="5" s="1"/>
  <c r="U452" i="5" s="1"/>
  <c r="AN452" i="5"/>
  <c r="O453" i="5"/>
  <c r="S453" i="5"/>
  <c r="T453" i="5"/>
  <c r="V453" i="5"/>
  <c r="W453" i="5"/>
  <c r="AB453" i="5"/>
  <c r="AE453" i="5"/>
  <c r="AF453" i="5"/>
  <c r="AH453" i="5"/>
  <c r="AJ453" i="5"/>
  <c r="AK453" i="5"/>
  <c r="AM453" i="5"/>
  <c r="U453" i="5" s="1"/>
  <c r="AN453" i="5"/>
  <c r="O454" i="5"/>
  <c r="S454" i="5"/>
  <c r="T454" i="5"/>
  <c r="V454" i="5"/>
  <c r="AG454" i="5" s="1"/>
  <c r="W454" i="5"/>
  <c r="AF454" i="5"/>
  <c r="AK454" i="5"/>
  <c r="AM454" i="5"/>
  <c r="U454" i="5" s="1"/>
  <c r="AN454" i="5"/>
  <c r="O455" i="5"/>
  <c r="S455" i="5"/>
  <c r="T455" i="5"/>
  <c r="V455" i="5"/>
  <c r="W455" i="5"/>
  <c r="AD455" i="5"/>
  <c r="AK455" i="5"/>
  <c r="AM455" i="5"/>
  <c r="U455" i="5" s="1"/>
  <c r="AN455" i="5"/>
  <c r="O456" i="5"/>
  <c r="S456" i="5"/>
  <c r="T456" i="5"/>
  <c r="AC456" i="5" s="1"/>
  <c r="V456" i="5"/>
  <c r="W456" i="5"/>
  <c r="AB456" i="5"/>
  <c r="AG456" i="5"/>
  <c r="AH456" i="5"/>
  <c r="AK456" i="5"/>
  <c r="AM456" i="5" s="1"/>
  <c r="U456" i="5" s="1"/>
  <c r="AN456" i="5"/>
  <c r="O457" i="5"/>
  <c r="S457" i="5"/>
  <c r="T457" i="5"/>
  <c r="V457" i="5"/>
  <c r="AH457" i="5" s="1"/>
  <c r="W457" i="5"/>
  <c r="AE457" i="5"/>
  <c r="AK457" i="5"/>
  <c r="AM457" i="5"/>
  <c r="U457" i="5" s="1"/>
  <c r="AN457" i="5"/>
  <c r="O458" i="5"/>
  <c r="S458" i="5"/>
  <c r="T458" i="5"/>
  <c r="AC458" i="5" s="1"/>
  <c r="V458" i="5"/>
  <c r="W458" i="5"/>
  <c r="AB458" i="5"/>
  <c r="AG458" i="5"/>
  <c r="AH458" i="5"/>
  <c r="AK458" i="5"/>
  <c r="AM458" i="5"/>
  <c r="U458" i="5" s="1"/>
  <c r="AN458" i="5"/>
  <c r="O459" i="5"/>
  <c r="S459" i="5"/>
  <c r="T459" i="5"/>
  <c r="V459" i="5"/>
  <c r="W459" i="5"/>
  <c r="AE459" i="5"/>
  <c r="AK459" i="5"/>
  <c r="AM459" i="5"/>
  <c r="AN459" i="5"/>
  <c r="O460" i="5"/>
  <c r="S460" i="5"/>
  <c r="T460" i="5"/>
  <c r="V460" i="5"/>
  <c r="W460" i="5"/>
  <c r="AC460" i="5"/>
  <c r="AD460" i="5"/>
  <c r="AF460" i="5"/>
  <c r="AH460" i="5"/>
  <c r="AJ460" i="5"/>
  <c r="AK460" i="5"/>
  <c r="AM460" i="5" s="1"/>
  <c r="U460" i="5" s="1"/>
  <c r="AN460" i="5"/>
  <c r="O461" i="5"/>
  <c r="S461" i="5"/>
  <c r="T461" i="5"/>
  <c r="V461" i="5"/>
  <c r="W461" i="5"/>
  <c r="AB461" i="5"/>
  <c r="AE461" i="5"/>
  <c r="AF461" i="5"/>
  <c r="AH461" i="5"/>
  <c r="AJ461" i="5"/>
  <c r="AK461" i="5"/>
  <c r="AM461" i="5"/>
  <c r="U461" i="5" s="1"/>
  <c r="AN461" i="5"/>
  <c r="O462" i="5"/>
  <c r="S462" i="5"/>
  <c r="T462" i="5"/>
  <c r="V462" i="5"/>
  <c r="AG462" i="5" s="1"/>
  <c r="W462" i="5"/>
  <c r="AF462" i="5"/>
  <c r="AK462" i="5"/>
  <c r="AM462" i="5"/>
  <c r="U462" i="5" s="1"/>
  <c r="AN462" i="5"/>
  <c r="O463" i="5"/>
  <c r="S463" i="5"/>
  <c r="T463" i="5"/>
  <c r="V463" i="5"/>
  <c r="W463" i="5"/>
  <c r="AD463" i="5"/>
  <c r="AK463" i="5"/>
  <c r="AM463" i="5"/>
  <c r="U463" i="5" s="1"/>
  <c r="AN463" i="5"/>
  <c r="O464" i="5"/>
  <c r="S464" i="5"/>
  <c r="T464" i="5"/>
  <c r="AC464" i="5" s="1"/>
  <c r="V464" i="5"/>
  <c r="W464" i="5"/>
  <c r="AB464" i="5"/>
  <c r="AG464" i="5"/>
  <c r="AH464" i="5"/>
  <c r="AK464" i="5"/>
  <c r="AM464" i="5" s="1"/>
  <c r="U464" i="5" s="1"/>
  <c r="AN464" i="5"/>
  <c r="O465" i="5"/>
  <c r="S465" i="5"/>
  <c r="T465" i="5"/>
  <c r="V465" i="5"/>
  <c r="AH465" i="5" s="1"/>
  <c r="W465" i="5"/>
  <c r="AE465" i="5"/>
  <c r="AK465" i="5"/>
  <c r="AM465" i="5"/>
  <c r="U465" i="5" s="1"/>
  <c r="AN465" i="5"/>
  <c r="O466" i="5"/>
  <c r="S466" i="5"/>
  <c r="T466" i="5"/>
  <c r="AC466" i="5" s="1"/>
  <c r="V466" i="5"/>
  <c r="W466" i="5"/>
  <c r="AB466" i="5"/>
  <c r="AG466" i="5"/>
  <c r="AH466" i="5"/>
  <c r="AK466" i="5"/>
  <c r="AM466" i="5"/>
  <c r="U466" i="5" s="1"/>
  <c r="AN466" i="5"/>
  <c r="O467" i="5"/>
  <c r="S467" i="5"/>
  <c r="T467" i="5"/>
  <c r="V467" i="5"/>
  <c r="W467" i="5"/>
  <c r="AB467" i="5"/>
  <c r="AG467" i="5"/>
  <c r="AK467" i="5"/>
  <c r="AM467" i="5" s="1"/>
  <c r="AN467" i="5"/>
  <c r="U467" i="5" s="1"/>
  <c r="O468" i="5"/>
  <c r="S468" i="5"/>
  <c r="T468" i="5"/>
  <c r="V468" i="5"/>
  <c r="AG468" i="5" s="1"/>
  <c r="W468" i="5"/>
  <c r="AD468" i="5"/>
  <c r="AE468" i="5"/>
  <c r="AI468" i="5"/>
  <c r="AK468" i="5"/>
  <c r="AM468" i="5" s="1"/>
  <c r="U468" i="5" s="1"/>
  <c r="AN468" i="5"/>
  <c r="O469" i="5"/>
  <c r="S469" i="5"/>
  <c r="T469" i="5"/>
  <c r="AC469" i="5" s="1"/>
  <c r="V469" i="5"/>
  <c r="W469" i="5"/>
  <c r="AB469" i="5"/>
  <c r="AE469" i="5"/>
  <c r="AF469" i="5"/>
  <c r="AG469" i="5"/>
  <c r="AJ469" i="5"/>
  <c r="AK469" i="5"/>
  <c r="AM469" i="5" s="1"/>
  <c r="U469" i="5" s="1"/>
  <c r="AN469" i="5"/>
  <c r="O470" i="5"/>
  <c r="S470" i="5"/>
  <c r="T470" i="5"/>
  <c r="V470" i="5"/>
  <c r="W470" i="5"/>
  <c r="AC470" i="5"/>
  <c r="AD470" i="5"/>
  <c r="AE470" i="5"/>
  <c r="AG470" i="5"/>
  <c r="AH470" i="5"/>
  <c r="AI470" i="5"/>
  <c r="AK470" i="5"/>
  <c r="AM470" i="5"/>
  <c r="U470" i="5" s="1"/>
  <c r="AN470" i="5"/>
  <c r="O471" i="5"/>
  <c r="S471" i="5"/>
  <c r="T471" i="5"/>
  <c r="V471" i="5"/>
  <c r="W471" i="5"/>
  <c r="AB471" i="5"/>
  <c r="AG471" i="5"/>
  <c r="AK471" i="5"/>
  <c r="AM471" i="5" s="1"/>
  <c r="AN471" i="5"/>
  <c r="U471" i="5" s="1"/>
  <c r="O472" i="5"/>
  <c r="S472" i="5"/>
  <c r="T472" i="5"/>
  <c r="V472" i="5"/>
  <c r="AG472" i="5" s="1"/>
  <c r="W472" i="5"/>
  <c r="AD472" i="5"/>
  <c r="AE472" i="5"/>
  <c r="AI472" i="5"/>
  <c r="AK472" i="5"/>
  <c r="AM472" i="5" s="1"/>
  <c r="U472" i="5" s="1"/>
  <c r="AN472" i="5"/>
  <c r="O473" i="5"/>
  <c r="S473" i="5"/>
  <c r="T473" i="5"/>
  <c r="AC473" i="5" s="1"/>
  <c r="V473" i="5"/>
  <c r="W473" i="5"/>
  <c r="AB473" i="5"/>
  <c r="AE473" i="5"/>
  <c r="AF473" i="5"/>
  <c r="AG473" i="5"/>
  <c r="AJ473" i="5"/>
  <c r="AK473" i="5"/>
  <c r="AM473" i="5" s="1"/>
  <c r="U473" i="5" s="1"/>
  <c r="AN473" i="5"/>
  <c r="O474" i="5"/>
  <c r="S474" i="5"/>
  <c r="T474" i="5"/>
  <c r="V474" i="5"/>
  <c r="W474" i="5"/>
  <c r="AC474" i="5"/>
  <c r="AD474" i="5"/>
  <c r="AE474" i="5"/>
  <c r="AG474" i="5"/>
  <c r="AH474" i="5"/>
  <c r="AI474" i="5"/>
  <c r="AK474" i="5"/>
  <c r="AM474" i="5"/>
  <c r="U474" i="5" s="1"/>
  <c r="AN474" i="5"/>
  <c r="O475" i="5"/>
  <c r="S475" i="5"/>
  <c r="T475" i="5"/>
  <c r="V475" i="5"/>
  <c r="W475" i="5"/>
  <c r="AB475" i="5"/>
  <c r="AG475" i="5"/>
  <c r="AK475" i="5"/>
  <c r="AM475" i="5" s="1"/>
  <c r="AN475" i="5"/>
  <c r="U475" i="5" s="1"/>
  <c r="O476" i="5"/>
  <c r="S476" i="5"/>
  <c r="T476" i="5"/>
  <c r="V476" i="5"/>
  <c r="AG476" i="5" s="1"/>
  <c r="W476" i="5"/>
  <c r="AD476" i="5"/>
  <c r="AE476" i="5"/>
  <c r="AI476" i="5"/>
  <c r="AK476" i="5"/>
  <c r="AM476" i="5" s="1"/>
  <c r="U476" i="5" s="1"/>
  <c r="AN476" i="5"/>
  <c r="O477" i="5"/>
  <c r="S477" i="5"/>
  <c r="T477" i="5"/>
  <c r="AC477" i="5" s="1"/>
  <c r="V477" i="5"/>
  <c r="W477" i="5"/>
  <c r="AB477" i="5"/>
  <c r="AE477" i="5"/>
  <c r="AF477" i="5"/>
  <c r="AG477" i="5"/>
  <c r="AJ477" i="5"/>
  <c r="AK477" i="5"/>
  <c r="AM477" i="5" s="1"/>
  <c r="U477" i="5" s="1"/>
  <c r="AN477" i="5"/>
  <c r="O478" i="5"/>
  <c r="S478" i="5"/>
  <c r="T478" i="5"/>
  <c r="V478" i="5"/>
  <c r="W478" i="5"/>
  <c r="AC478" i="5"/>
  <c r="AD478" i="5"/>
  <c r="AE478" i="5"/>
  <c r="AG478" i="5"/>
  <c r="AH478" i="5"/>
  <c r="AI478" i="5"/>
  <c r="AK478" i="5"/>
  <c r="AM478" i="5"/>
  <c r="U478" i="5" s="1"/>
  <c r="AN478" i="5"/>
  <c r="O479" i="5"/>
  <c r="S479" i="5"/>
  <c r="T479" i="5"/>
  <c r="AF479" i="5" s="1"/>
  <c r="V479" i="5"/>
  <c r="W479" i="5"/>
  <c r="AB479" i="5"/>
  <c r="AG479" i="5"/>
  <c r="AK479" i="5"/>
  <c r="AM479" i="5" s="1"/>
  <c r="AN479" i="5"/>
  <c r="U479" i="5" s="1"/>
  <c r="O480" i="5"/>
  <c r="S480" i="5"/>
  <c r="T480" i="5"/>
  <c r="V480" i="5"/>
  <c r="AG480" i="5" s="1"/>
  <c r="W480" i="5"/>
  <c r="AD480" i="5"/>
  <c r="AE480" i="5"/>
  <c r="AI480" i="5"/>
  <c r="AK480" i="5"/>
  <c r="AM480" i="5" s="1"/>
  <c r="U480" i="5" s="1"/>
  <c r="AN480" i="5"/>
  <c r="O481" i="5"/>
  <c r="S481" i="5"/>
  <c r="T481" i="5"/>
  <c r="AC481" i="5" s="1"/>
  <c r="V481" i="5"/>
  <c r="W481" i="5"/>
  <c r="AB481" i="5"/>
  <c r="AE481" i="5"/>
  <c r="AF481" i="5"/>
  <c r="AG481" i="5"/>
  <c r="AJ481" i="5"/>
  <c r="AK481" i="5"/>
  <c r="AM481" i="5" s="1"/>
  <c r="U481" i="5" s="1"/>
  <c r="AN481" i="5"/>
  <c r="O482" i="5"/>
  <c r="S482" i="5"/>
  <c r="T482" i="5"/>
  <c r="V482" i="5"/>
  <c r="W482" i="5"/>
  <c r="AC482" i="5"/>
  <c r="AD482" i="5"/>
  <c r="AE482" i="5"/>
  <c r="AG482" i="5"/>
  <c r="AH482" i="5"/>
  <c r="AI482" i="5"/>
  <c r="AK482" i="5"/>
  <c r="AM482" i="5"/>
  <c r="U482" i="5" s="1"/>
  <c r="AN482" i="5"/>
  <c r="O483" i="5"/>
  <c r="S483" i="5"/>
  <c r="T483" i="5"/>
  <c r="V483" i="5"/>
  <c r="W483" i="5"/>
  <c r="AB483" i="5"/>
  <c r="AG483" i="5"/>
  <c r="AK483" i="5"/>
  <c r="AM483" i="5" s="1"/>
  <c r="AN483" i="5"/>
  <c r="U483" i="5" s="1"/>
  <c r="O484" i="5"/>
  <c r="S484" i="5"/>
  <c r="T484" i="5"/>
  <c r="V484" i="5"/>
  <c r="AG484" i="5" s="1"/>
  <c r="W484" i="5"/>
  <c r="AD484" i="5"/>
  <c r="AE484" i="5"/>
  <c r="AI484" i="5"/>
  <c r="AK484" i="5"/>
  <c r="AM484" i="5" s="1"/>
  <c r="U484" i="5" s="1"/>
  <c r="AN484" i="5"/>
  <c r="O485" i="5"/>
  <c r="S485" i="5"/>
  <c r="T485" i="5"/>
  <c r="AC485" i="5" s="1"/>
  <c r="V485" i="5"/>
  <c r="W485" i="5"/>
  <c r="AB485" i="5"/>
  <c r="AE485" i="5"/>
  <c r="AF485" i="5"/>
  <c r="AG485" i="5"/>
  <c r="AJ485" i="5"/>
  <c r="AK485" i="5"/>
  <c r="AM485" i="5" s="1"/>
  <c r="U485" i="5" s="1"/>
  <c r="AN485" i="5"/>
  <c r="O486" i="5"/>
  <c r="S486" i="5"/>
  <c r="T486" i="5"/>
  <c r="V486" i="5"/>
  <c r="W486" i="5"/>
  <c r="AC486" i="5"/>
  <c r="AD486" i="5"/>
  <c r="AE486" i="5"/>
  <c r="AG486" i="5"/>
  <c r="AH486" i="5"/>
  <c r="AI486" i="5"/>
  <c r="AK486" i="5"/>
  <c r="AM486" i="5"/>
  <c r="U486" i="5" s="1"/>
  <c r="AN486" i="5"/>
  <c r="O487" i="5"/>
  <c r="S487" i="5"/>
  <c r="T487" i="5"/>
  <c r="V487" i="5"/>
  <c r="W487" i="5"/>
  <c r="AB487" i="5"/>
  <c r="AG487" i="5"/>
  <c r="AK487" i="5"/>
  <c r="AM487" i="5" s="1"/>
  <c r="AN487" i="5"/>
  <c r="U487" i="5" s="1"/>
  <c r="O488" i="5"/>
  <c r="S488" i="5"/>
  <c r="T488" i="5"/>
  <c r="V488" i="5"/>
  <c r="AG488" i="5" s="1"/>
  <c r="W488" i="5"/>
  <c r="AD488" i="5"/>
  <c r="AE488" i="5"/>
  <c r="AI488" i="5"/>
  <c r="AK488" i="5"/>
  <c r="AM488" i="5" s="1"/>
  <c r="U488" i="5" s="1"/>
  <c r="AN488" i="5"/>
  <c r="O489" i="5"/>
  <c r="S489" i="5"/>
  <c r="T489" i="5"/>
  <c r="AC489" i="5" s="1"/>
  <c r="V489" i="5"/>
  <c r="AE489" i="5" s="1"/>
  <c r="W489" i="5"/>
  <c r="AD489" i="5"/>
  <c r="AH489" i="5"/>
  <c r="AK489" i="5"/>
  <c r="AM489" i="5"/>
  <c r="U489" i="5" s="1"/>
  <c r="AN489" i="5"/>
  <c r="O490" i="5"/>
  <c r="S490" i="5"/>
  <c r="T490" i="5"/>
  <c r="AC490" i="5" s="1"/>
  <c r="V490" i="5"/>
  <c r="W490" i="5"/>
  <c r="AB490" i="5"/>
  <c r="AF490" i="5"/>
  <c r="AJ490" i="5"/>
  <c r="AK490" i="5"/>
  <c r="AM490" i="5" s="1"/>
  <c r="U490" i="5" s="1"/>
  <c r="AN490" i="5"/>
  <c r="O491" i="5"/>
  <c r="S491" i="5"/>
  <c r="T491" i="5"/>
  <c r="AC491" i="5" s="1"/>
  <c r="V491" i="5"/>
  <c r="AE491" i="5" s="1"/>
  <c r="W491" i="5"/>
  <c r="AD491" i="5"/>
  <c r="AH491" i="5"/>
  <c r="AK491" i="5"/>
  <c r="AM491" i="5"/>
  <c r="U491" i="5" s="1"/>
  <c r="AN491" i="5"/>
  <c r="O492" i="5"/>
  <c r="S492" i="5"/>
  <c r="T492" i="5"/>
  <c r="AC492" i="5" s="1"/>
  <c r="V492" i="5"/>
  <c r="W492" i="5"/>
  <c r="AB492" i="5"/>
  <c r="AF492" i="5"/>
  <c r="AJ492" i="5"/>
  <c r="AK492" i="5"/>
  <c r="AM492" i="5" s="1"/>
  <c r="U492" i="5" s="1"/>
  <c r="AN492" i="5"/>
  <c r="O493" i="5"/>
  <c r="S493" i="5"/>
  <c r="T493" i="5"/>
  <c r="AC493" i="5" s="1"/>
  <c r="V493" i="5"/>
  <c r="AE493" i="5" s="1"/>
  <c r="W493" i="5"/>
  <c r="AD493" i="5"/>
  <c r="AH493" i="5"/>
  <c r="AK493" i="5"/>
  <c r="AM493" i="5"/>
  <c r="U493" i="5" s="1"/>
  <c r="AN493" i="5"/>
  <c r="O494" i="5"/>
  <c r="S494" i="5"/>
  <c r="T494" i="5"/>
  <c r="AC494" i="5" s="1"/>
  <c r="V494" i="5"/>
  <c r="W494" i="5"/>
  <c r="AB494" i="5"/>
  <c r="AF494" i="5"/>
  <c r="AJ494" i="5"/>
  <c r="AK494" i="5"/>
  <c r="AM494" i="5" s="1"/>
  <c r="U494" i="5" s="1"/>
  <c r="AN494" i="5"/>
  <c r="O495" i="5"/>
  <c r="S495" i="5"/>
  <c r="T495" i="5"/>
  <c r="AC495" i="5" s="1"/>
  <c r="V495" i="5"/>
  <c r="AE495" i="5" s="1"/>
  <c r="W495" i="5"/>
  <c r="AD495" i="5"/>
  <c r="AH495" i="5"/>
  <c r="AK495" i="5"/>
  <c r="AM495" i="5"/>
  <c r="U495" i="5" s="1"/>
  <c r="AN495" i="5"/>
  <c r="O496" i="5"/>
  <c r="S496" i="5"/>
  <c r="T496" i="5"/>
  <c r="AC496" i="5" s="1"/>
  <c r="V496" i="5"/>
  <c r="W496" i="5"/>
  <c r="AB496" i="5"/>
  <c r="AF496" i="5"/>
  <c r="AJ496" i="5"/>
  <c r="AK496" i="5"/>
  <c r="AM496" i="5" s="1"/>
  <c r="U496" i="5" s="1"/>
  <c r="AN496" i="5"/>
  <c r="O497" i="5"/>
  <c r="S497" i="5"/>
  <c r="T497" i="5"/>
  <c r="AC497" i="5" s="1"/>
  <c r="V497" i="5"/>
  <c r="AE497" i="5" s="1"/>
  <c r="W497" i="5"/>
  <c r="AD497" i="5"/>
  <c r="AH497" i="5"/>
  <c r="AK497" i="5"/>
  <c r="AM497" i="5"/>
  <c r="U497" i="5" s="1"/>
  <c r="AN497" i="5"/>
  <c r="O498" i="5"/>
  <c r="S498" i="5"/>
  <c r="T498" i="5"/>
  <c r="AC498" i="5" s="1"/>
  <c r="V498" i="5"/>
  <c r="W498" i="5"/>
  <c r="AB498" i="5"/>
  <c r="AF498" i="5"/>
  <c r="AJ498" i="5"/>
  <c r="AK498" i="5"/>
  <c r="AM498" i="5" s="1"/>
  <c r="U498" i="5" s="1"/>
  <c r="AN498" i="5"/>
  <c r="O499" i="5"/>
  <c r="S499" i="5"/>
  <c r="T499" i="5"/>
  <c r="AC499" i="5" s="1"/>
  <c r="V499" i="5"/>
  <c r="AE499" i="5" s="1"/>
  <c r="W499" i="5"/>
  <c r="AD499" i="5"/>
  <c r="AH499" i="5"/>
  <c r="AK499" i="5"/>
  <c r="AM499" i="5"/>
  <c r="U499" i="5" s="1"/>
  <c r="AN499" i="5"/>
  <c r="O500" i="5"/>
  <c r="S500" i="5"/>
  <c r="T500" i="5"/>
  <c r="AC500" i="5" s="1"/>
  <c r="V500" i="5"/>
  <c r="W500" i="5"/>
  <c r="AB500" i="5"/>
  <c r="AF500" i="5"/>
  <c r="AJ500" i="5"/>
  <c r="AK500" i="5"/>
  <c r="AM500" i="5" s="1"/>
  <c r="U500" i="5" s="1"/>
  <c r="AN500" i="5"/>
  <c r="O501" i="5"/>
  <c r="S501" i="5"/>
  <c r="T501" i="5"/>
  <c r="AC501" i="5" s="1"/>
  <c r="V501" i="5"/>
  <c r="AE501" i="5" s="1"/>
  <c r="W501" i="5"/>
  <c r="AD501" i="5"/>
  <c r="AH501" i="5"/>
  <c r="AK501" i="5"/>
  <c r="AM501" i="5"/>
  <c r="U501" i="5" s="1"/>
  <c r="AN501" i="5"/>
  <c r="O502" i="5"/>
  <c r="S502" i="5"/>
  <c r="T502" i="5"/>
  <c r="AC502" i="5" s="1"/>
  <c r="V502" i="5"/>
  <c r="W502" i="5"/>
  <c r="AB502" i="5"/>
  <c r="AF502" i="5"/>
  <c r="AJ502" i="5"/>
  <c r="AK502" i="5"/>
  <c r="AM502" i="5" s="1"/>
  <c r="U502" i="5" s="1"/>
  <c r="AN502" i="5"/>
  <c r="O503" i="5"/>
  <c r="S503" i="5"/>
  <c r="T503" i="5"/>
  <c r="AC503" i="5" s="1"/>
  <c r="V503" i="5"/>
  <c r="AE503" i="5" s="1"/>
  <c r="W503" i="5"/>
  <c r="AD503" i="5"/>
  <c r="AH503" i="5"/>
  <c r="AK503" i="5"/>
  <c r="AM503" i="5"/>
  <c r="U503" i="5" s="1"/>
  <c r="AN503" i="5"/>
  <c r="O504" i="5"/>
  <c r="S504" i="5"/>
  <c r="T504" i="5"/>
  <c r="AC504" i="5" s="1"/>
  <c r="V504" i="5"/>
  <c r="W504" i="5"/>
  <c r="AB504" i="5"/>
  <c r="AF504" i="5"/>
  <c r="AJ504" i="5"/>
  <c r="AK504" i="5"/>
  <c r="AM504" i="5" s="1"/>
  <c r="U504" i="5" s="1"/>
  <c r="AN504" i="5"/>
  <c r="O505" i="5"/>
  <c r="S505" i="5"/>
  <c r="T505" i="5"/>
  <c r="AC505" i="5" s="1"/>
  <c r="V505" i="5"/>
  <c r="AE505" i="5" s="1"/>
  <c r="W505" i="5"/>
  <c r="AD505" i="5"/>
  <c r="AH505" i="5"/>
  <c r="AK505" i="5"/>
  <c r="AM505" i="5"/>
  <c r="U505" i="5" s="1"/>
  <c r="AN505" i="5"/>
  <c r="O506" i="5"/>
  <c r="S506" i="5"/>
  <c r="T506" i="5"/>
  <c r="AC506" i="5" s="1"/>
  <c r="V506" i="5"/>
  <c r="W506" i="5"/>
  <c r="AB506" i="5"/>
  <c r="AF506" i="5"/>
  <c r="AJ506" i="5"/>
  <c r="AK506" i="5"/>
  <c r="AM506" i="5" s="1"/>
  <c r="U506" i="5" s="1"/>
  <c r="AN506" i="5"/>
  <c r="O507" i="5"/>
  <c r="S507" i="5"/>
  <c r="T507" i="5"/>
  <c r="AC507" i="5" s="1"/>
  <c r="V507" i="5"/>
  <c r="AE507" i="5" s="1"/>
  <c r="W507" i="5"/>
  <c r="AD507" i="5"/>
  <c r="AH507" i="5"/>
  <c r="AK507" i="5"/>
  <c r="AM507" i="5"/>
  <c r="U507" i="5" s="1"/>
  <c r="AN507" i="5"/>
  <c r="O508" i="5"/>
  <c r="T508" i="5" s="1"/>
  <c r="S508" i="5"/>
  <c r="V508" i="5"/>
  <c r="AN208" i="5"/>
  <c r="AK208" i="5"/>
  <c r="AM208" i="5" s="1"/>
  <c r="U208" i="5" s="1"/>
  <c r="W208" i="5"/>
  <c r="V208" i="5"/>
  <c r="T208" i="5"/>
  <c r="S208" i="5"/>
  <c r="O208" i="5"/>
  <c r="AN207" i="5"/>
  <c r="AM207" i="5"/>
  <c r="U207" i="5" s="1"/>
  <c r="AK207" i="5"/>
  <c r="AH207" i="5"/>
  <c r="AD207" i="5"/>
  <c r="W207" i="5"/>
  <c r="V207" i="5"/>
  <c r="T207" i="5"/>
  <c r="AJ207" i="5" s="1"/>
  <c r="S207" i="5"/>
  <c r="O207" i="5"/>
  <c r="AN206" i="5"/>
  <c r="AK206" i="5"/>
  <c r="AM206" i="5" s="1"/>
  <c r="U206" i="5" s="1"/>
  <c r="AF206" i="5"/>
  <c r="W206" i="5"/>
  <c r="V206" i="5"/>
  <c r="T206" i="5"/>
  <c r="S206" i="5"/>
  <c r="O206" i="5"/>
  <c r="AN205" i="5"/>
  <c r="AM205" i="5"/>
  <c r="U205" i="5" s="1"/>
  <c r="AK205" i="5"/>
  <c r="AH205" i="5"/>
  <c r="AD205" i="5"/>
  <c r="W205" i="5"/>
  <c r="V205" i="5"/>
  <c r="T205" i="5"/>
  <c r="AJ205" i="5" s="1"/>
  <c r="S205" i="5"/>
  <c r="O205" i="5"/>
  <c r="AN204" i="5"/>
  <c r="AK204" i="5"/>
  <c r="AM204" i="5" s="1"/>
  <c r="U204" i="5" s="1"/>
  <c r="W204" i="5"/>
  <c r="V204" i="5"/>
  <c r="T204" i="5"/>
  <c r="AF204" i="5" s="1"/>
  <c r="S204" i="5"/>
  <c r="O204" i="5"/>
  <c r="AN203" i="5"/>
  <c r="AM203" i="5"/>
  <c r="U203" i="5" s="1"/>
  <c r="AK203" i="5"/>
  <c r="AH203" i="5"/>
  <c r="AD203" i="5"/>
  <c r="W203" i="5"/>
  <c r="V203" i="5"/>
  <c r="T203" i="5"/>
  <c r="AJ203" i="5" s="1"/>
  <c r="S203" i="5"/>
  <c r="O203" i="5"/>
  <c r="AN202" i="5"/>
  <c r="AK202" i="5"/>
  <c r="AM202" i="5" s="1"/>
  <c r="U202" i="5" s="1"/>
  <c r="W202" i="5"/>
  <c r="V202" i="5"/>
  <c r="T202" i="5"/>
  <c r="AF202" i="5" s="1"/>
  <c r="S202" i="5"/>
  <c r="O202" i="5"/>
  <c r="AN201" i="5"/>
  <c r="AM201" i="5"/>
  <c r="U201" i="5" s="1"/>
  <c r="AK201" i="5"/>
  <c r="AH201" i="5"/>
  <c r="AD201" i="5"/>
  <c r="W201" i="5"/>
  <c r="V201" i="5"/>
  <c r="T201" i="5"/>
  <c r="AJ201" i="5" s="1"/>
  <c r="S201" i="5"/>
  <c r="O201" i="5"/>
  <c r="AN200" i="5"/>
  <c r="AK200" i="5"/>
  <c r="AM200" i="5" s="1"/>
  <c r="U200" i="5" s="1"/>
  <c r="AJ200" i="5"/>
  <c r="W200" i="5"/>
  <c r="V200" i="5"/>
  <c r="T200" i="5"/>
  <c r="S200" i="5"/>
  <c r="O200" i="5"/>
  <c r="AN199" i="5"/>
  <c r="AM199" i="5"/>
  <c r="U199" i="5" s="1"/>
  <c r="AK199" i="5"/>
  <c r="AH199" i="5"/>
  <c r="AD199" i="5"/>
  <c r="W199" i="5"/>
  <c r="V199" i="5"/>
  <c r="T199" i="5"/>
  <c r="AJ199" i="5" s="1"/>
  <c r="S199" i="5"/>
  <c r="O199" i="5"/>
  <c r="AN198" i="5"/>
  <c r="AK198" i="5"/>
  <c r="AM198" i="5" s="1"/>
  <c r="U198" i="5" s="1"/>
  <c r="AF198" i="5"/>
  <c r="W198" i="5"/>
  <c r="V198" i="5"/>
  <c r="T198" i="5"/>
  <c r="S198" i="5"/>
  <c r="O198" i="5"/>
  <c r="AN197" i="5"/>
  <c r="AM197" i="5"/>
  <c r="U197" i="5" s="1"/>
  <c r="AK197" i="5"/>
  <c r="AH197" i="5"/>
  <c r="AD197" i="5"/>
  <c r="W197" i="5"/>
  <c r="V197" i="5"/>
  <c r="T197" i="5"/>
  <c r="AJ197" i="5" s="1"/>
  <c r="S197" i="5"/>
  <c r="O197" i="5"/>
  <c r="AN196" i="5"/>
  <c r="AK196" i="5"/>
  <c r="AM196" i="5" s="1"/>
  <c r="U196" i="5" s="1"/>
  <c r="W196" i="5"/>
  <c r="V196" i="5"/>
  <c r="T196" i="5"/>
  <c r="AF196" i="5" s="1"/>
  <c r="S196" i="5"/>
  <c r="O196" i="5"/>
  <c r="AN195" i="5"/>
  <c r="AM195" i="5"/>
  <c r="U195" i="5" s="1"/>
  <c r="AK195" i="5"/>
  <c r="AH195" i="5"/>
  <c r="AD195" i="5"/>
  <c r="W195" i="5"/>
  <c r="V195" i="5"/>
  <c r="T195" i="5"/>
  <c r="AJ195" i="5" s="1"/>
  <c r="S195" i="5"/>
  <c r="O195" i="5"/>
  <c r="AN194" i="5"/>
  <c r="AK194" i="5"/>
  <c r="AM194" i="5" s="1"/>
  <c r="U194" i="5" s="1"/>
  <c r="W194" i="5"/>
  <c r="V194" i="5"/>
  <c r="T194" i="5"/>
  <c r="AF194" i="5" s="1"/>
  <c r="S194" i="5"/>
  <c r="O194" i="5"/>
  <c r="AN193" i="5"/>
  <c r="AM193" i="5"/>
  <c r="U193" i="5" s="1"/>
  <c r="AK193" i="5"/>
  <c r="AH193" i="5"/>
  <c r="AD193" i="5"/>
  <c r="W193" i="5"/>
  <c r="V193" i="5"/>
  <c r="T193" i="5"/>
  <c r="AJ193" i="5" s="1"/>
  <c r="S193" i="5"/>
  <c r="O193" i="5"/>
  <c r="AN192" i="5"/>
  <c r="AK192" i="5"/>
  <c r="AM192" i="5" s="1"/>
  <c r="U192" i="5" s="1"/>
  <c r="AJ192" i="5"/>
  <c r="W192" i="5"/>
  <c r="V192" i="5"/>
  <c r="T192" i="5"/>
  <c r="S192" i="5"/>
  <c r="O192" i="5"/>
  <c r="AN191" i="5"/>
  <c r="AM191" i="5"/>
  <c r="U191" i="5" s="1"/>
  <c r="AK191" i="5"/>
  <c r="AH191" i="5"/>
  <c r="AD191" i="5"/>
  <c r="W191" i="5"/>
  <c r="V191" i="5"/>
  <c r="T191" i="5"/>
  <c r="AJ191" i="5" s="1"/>
  <c r="S191" i="5"/>
  <c r="O191" i="5"/>
  <c r="AN190" i="5"/>
  <c r="AK190" i="5"/>
  <c r="AM190" i="5" s="1"/>
  <c r="U190" i="5" s="1"/>
  <c r="AF190" i="5"/>
  <c r="W190" i="5"/>
  <c r="V190" i="5"/>
  <c r="T190" i="5"/>
  <c r="S190" i="5"/>
  <c r="O190" i="5"/>
  <c r="AN189" i="5"/>
  <c r="AM189" i="5"/>
  <c r="U189" i="5" s="1"/>
  <c r="AK189" i="5"/>
  <c r="AH189" i="5"/>
  <c r="AD189" i="5"/>
  <c r="W189" i="5"/>
  <c r="V189" i="5"/>
  <c r="T189" i="5"/>
  <c r="AJ189" i="5" s="1"/>
  <c r="S189" i="5"/>
  <c r="O189" i="5"/>
  <c r="AN188" i="5"/>
  <c r="AK188" i="5"/>
  <c r="AM188" i="5" s="1"/>
  <c r="U188" i="5" s="1"/>
  <c r="W188" i="5"/>
  <c r="V188" i="5"/>
  <c r="T188" i="5"/>
  <c r="AF188" i="5" s="1"/>
  <c r="S188" i="5"/>
  <c r="O188" i="5"/>
  <c r="AN187" i="5"/>
  <c r="AM187" i="5"/>
  <c r="AK187" i="5"/>
  <c r="AH187" i="5"/>
  <c r="W187" i="5"/>
  <c r="V187" i="5"/>
  <c r="U187" i="5"/>
  <c r="T187" i="5"/>
  <c r="S187" i="5"/>
  <c r="O187" i="5"/>
  <c r="AN186" i="5"/>
  <c r="AK186" i="5"/>
  <c r="AM186" i="5" s="1"/>
  <c r="AJ186" i="5"/>
  <c r="AI186" i="5"/>
  <c r="AF186" i="5"/>
  <c r="AB186" i="5"/>
  <c r="W186" i="5"/>
  <c r="V186" i="5"/>
  <c r="T186" i="5"/>
  <c r="S186" i="5"/>
  <c r="O186" i="5"/>
  <c r="AN185" i="5"/>
  <c r="AK185" i="5"/>
  <c r="AM185" i="5" s="1"/>
  <c r="U185" i="5" s="1"/>
  <c r="AC185" i="5"/>
  <c r="W185" i="5"/>
  <c r="V185" i="5"/>
  <c r="AD185" i="5" s="1"/>
  <c r="T185" i="5"/>
  <c r="S185" i="5"/>
  <c r="O185" i="5"/>
  <c r="AN184" i="5"/>
  <c r="AK184" i="5"/>
  <c r="AM184" i="5" s="1"/>
  <c r="U184" i="5" s="1"/>
  <c r="AJ184" i="5"/>
  <c r="W184" i="5"/>
  <c r="V184" i="5"/>
  <c r="T184" i="5"/>
  <c r="AB184" i="5" s="1"/>
  <c r="S184" i="5"/>
  <c r="O184" i="5"/>
  <c r="AN183" i="5"/>
  <c r="AM183" i="5"/>
  <c r="AK183" i="5"/>
  <c r="AH183" i="5"/>
  <c r="AD183" i="5"/>
  <c r="AC183" i="5"/>
  <c r="W183" i="5"/>
  <c r="V183" i="5"/>
  <c r="AG183" i="5" s="1"/>
  <c r="U183" i="5"/>
  <c r="T183" i="5"/>
  <c r="AJ183" i="5" s="1"/>
  <c r="S183" i="5"/>
  <c r="O183" i="5"/>
  <c r="AN182" i="5"/>
  <c r="AK182" i="5"/>
  <c r="AM182" i="5" s="1"/>
  <c r="AH182" i="5"/>
  <c r="AF182" i="5"/>
  <c r="AC182" i="5"/>
  <c r="W182" i="5"/>
  <c r="V182" i="5"/>
  <c r="U182" i="5"/>
  <c r="T182" i="5"/>
  <c r="AJ182" i="5" s="1"/>
  <c r="S182" i="5"/>
  <c r="O182" i="5"/>
  <c r="AN181" i="5"/>
  <c r="AM181" i="5"/>
  <c r="AK181" i="5"/>
  <c r="AI181" i="5"/>
  <c r="W181" i="5"/>
  <c r="V181" i="5"/>
  <c r="T181" i="5"/>
  <c r="S181" i="5"/>
  <c r="O181" i="5"/>
  <c r="AN180" i="5"/>
  <c r="AM180" i="5"/>
  <c r="U180" i="5" s="1"/>
  <c r="AK180" i="5"/>
  <c r="AB180" i="5"/>
  <c r="W180" i="5"/>
  <c r="V180" i="5"/>
  <c r="T180" i="5"/>
  <c r="S180" i="5"/>
  <c r="O180" i="5"/>
  <c r="AN179" i="5"/>
  <c r="AM179" i="5"/>
  <c r="U179" i="5" s="1"/>
  <c r="AK179" i="5"/>
  <c r="AH179" i="5"/>
  <c r="AB179" i="5"/>
  <c r="W179" i="5"/>
  <c r="V179" i="5"/>
  <c r="AF179" i="5" s="1"/>
  <c r="T179" i="5"/>
  <c r="S179" i="5"/>
  <c r="O179" i="5"/>
  <c r="AN178" i="5"/>
  <c r="AK178" i="5"/>
  <c r="AM178" i="5" s="1"/>
  <c r="U178" i="5" s="1"/>
  <c r="AH178" i="5"/>
  <c r="AF178" i="5"/>
  <c r="AC178" i="5"/>
  <c r="W178" i="5"/>
  <c r="V178" i="5"/>
  <c r="AJ178" i="5" s="1"/>
  <c r="T178" i="5"/>
  <c r="S178" i="5"/>
  <c r="O178" i="5"/>
  <c r="AN177" i="5"/>
  <c r="AM177" i="5"/>
  <c r="AK177" i="5"/>
  <c r="AD177" i="5"/>
  <c r="W177" i="5"/>
  <c r="V177" i="5"/>
  <c r="T177" i="5"/>
  <c r="S177" i="5"/>
  <c r="O177" i="5"/>
  <c r="AN176" i="5"/>
  <c r="AM176" i="5"/>
  <c r="U176" i="5" s="1"/>
  <c r="AK176" i="5"/>
  <c r="AJ176" i="5"/>
  <c r="AB176" i="5"/>
  <c r="W176" i="5"/>
  <c r="V176" i="5"/>
  <c r="T176" i="5"/>
  <c r="S176" i="5"/>
  <c r="O176" i="5"/>
  <c r="AN175" i="5"/>
  <c r="AM175" i="5"/>
  <c r="U175" i="5" s="1"/>
  <c r="AK175" i="5"/>
  <c r="AJ175" i="5"/>
  <c r="AE175" i="5"/>
  <c r="AB175" i="5"/>
  <c r="W175" i="5"/>
  <c r="V175" i="5"/>
  <c r="AH175" i="5" s="1"/>
  <c r="T175" i="5"/>
  <c r="AF175" i="5" s="1"/>
  <c r="S175" i="5"/>
  <c r="O175" i="5"/>
  <c r="AN174" i="5"/>
  <c r="AK174" i="5"/>
  <c r="AM174" i="5" s="1"/>
  <c r="AH174" i="5"/>
  <c r="AF174" i="5"/>
  <c r="AC174" i="5"/>
  <c r="W174" i="5"/>
  <c r="V174" i="5"/>
  <c r="U174" i="5"/>
  <c r="T174" i="5"/>
  <c r="AJ174" i="5" s="1"/>
  <c r="S174" i="5"/>
  <c r="O174" i="5"/>
  <c r="AN173" i="5"/>
  <c r="AM173" i="5"/>
  <c r="AK173" i="5"/>
  <c r="AF173" i="5"/>
  <c r="W173" i="5"/>
  <c r="V173" i="5"/>
  <c r="T173" i="5"/>
  <c r="S173" i="5"/>
  <c r="O173" i="5"/>
  <c r="AN172" i="5"/>
  <c r="AM172" i="5"/>
  <c r="U172" i="5" s="1"/>
  <c r="AK172" i="5"/>
  <c r="W172" i="5"/>
  <c r="V172" i="5"/>
  <c r="T172" i="5"/>
  <c r="AD172" i="5" s="1"/>
  <c r="S172" i="5"/>
  <c r="O172" i="5"/>
  <c r="AN171" i="5"/>
  <c r="AM171" i="5"/>
  <c r="U171" i="5" s="1"/>
  <c r="AK171" i="5"/>
  <c r="AH171" i="5"/>
  <c r="AE171" i="5"/>
  <c r="W171" i="5"/>
  <c r="V171" i="5"/>
  <c r="T171" i="5"/>
  <c r="S171" i="5"/>
  <c r="O171" i="5"/>
  <c r="AN170" i="5"/>
  <c r="AK170" i="5"/>
  <c r="AM170" i="5" s="1"/>
  <c r="U170" i="5" s="1"/>
  <c r="AH170" i="5"/>
  <c r="AF170" i="5"/>
  <c r="AC170" i="5"/>
  <c r="W170" i="5"/>
  <c r="V170" i="5"/>
  <c r="AJ170" i="5" s="1"/>
  <c r="T170" i="5"/>
  <c r="S170" i="5"/>
  <c r="O170" i="5"/>
  <c r="AN169" i="5"/>
  <c r="AM169" i="5"/>
  <c r="AK169" i="5"/>
  <c r="AD169" i="5"/>
  <c r="W169" i="5"/>
  <c r="V169" i="5"/>
  <c r="T169" i="5"/>
  <c r="S169" i="5"/>
  <c r="O169" i="5"/>
  <c r="AN168" i="5"/>
  <c r="AM168" i="5"/>
  <c r="U168" i="5" s="1"/>
  <c r="AK168" i="5"/>
  <c r="AJ168" i="5"/>
  <c r="AB168" i="5"/>
  <c r="W168" i="5"/>
  <c r="V168" i="5"/>
  <c r="T168" i="5"/>
  <c r="S168" i="5"/>
  <c r="O168" i="5"/>
  <c r="AN167" i="5"/>
  <c r="AM167" i="5"/>
  <c r="U167" i="5" s="1"/>
  <c r="AK167" i="5"/>
  <c r="AJ167" i="5"/>
  <c r="AE167" i="5"/>
  <c r="AB167" i="5"/>
  <c r="W167" i="5"/>
  <c r="V167" i="5"/>
  <c r="AH167" i="5" s="1"/>
  <c r="T167" i="5"/>
  <c r="AF167" i="5" s="1"/>
  <c r="S167" i="5"/>
  <c r="O167" i="5"/>
  <c r="AN166" i="5"/>
  <c r="AK166" i="5"/>
  <c r="AM166" i="5" s="1"/>
  <c r="AH166" i="5"/>
  <c r="AF166" i="5"/>
  <c r="AC166" i="5"/>
  <c r="W166" i="5"/>
  <c r="V166" i="5"/>
  <c r="U166" i="5"/>
  <c r="T166" i="5"/>
  <c r="AJ166" i="5" s="1"/>
  <c r="S166" i="5"/>
  <c r="O166" i="5"/>
  <c r="AN165" i="5"/>
  <c r="AM165" i="5"/>
  <c r="AK165" i="5"/>
  <c r="W165" i="5"/>
  <c r="V165" i="5"/>
  <c r="T165" i="5"/>
  <c r="S165" i="5"/>
  <c r="O165" i="5"/>
  <c r="AN164" i="5"/>
  <c r="AM164" i="5"/>
  <c r="U164" i="5" s="1"/>
  <c r="AK164" i="5"/>
  <c r="W164" i="5"/>
  <c r="V164" i="5"/>
  <c r="T164" i="5"/>
  <c r="AD164" i="5" s="1"/>
  <c r="S164" i="5"/>
  <c r="O164" i="5"/>
  <c r="AN163" i="5"/>
  <c r="AM163" i="5"/>
  <c r="U163" i="5" s="1"/>
  <c r="AK163" i="5"/>
  <c r="AE163" i="5"/>
  <c r="W163" i="5"/>
  <c r="V163" i="5"/>
  <c r="AH163" i="5" s="1"/>
  <c r="T163" i="5"/>
  <c r="S163" i="5"/>
  <c r="O163" i="5"/>
  <c r="AN162" i="5"/>
  <c r="AK162" i="5"/>
  <c r="AM162" i="5" s="1"/>
  <c r="AH162" i="5"/>
  <c r="AF162" i="5"/>
  <c r="AC162" i="5"/>
  <c r="W162" i="5"/>
  <c r="V162" i="5"/>
  <c r="AJ162" i="5" s="1"/>
  <c r="U162" i="5"/>
  <c r="T162" i="5"/>
  <c r="S162" i="5"/>
  <c r="O162" i="5"/>
  <c r="AN161" i="5"/>
  <c r="AM161" i="5"/>
  <c r="AK161" i="5"/>
  <c r="W161" i="5"/>
  <c r="V161" i="5"/>
  <c r="T161" i="5"/>
  <c r="S161" i="5"/>
  <c r="O161" i="5"/>
  <c r="AN160" i="5"/>
  <c r="AM160" i="5"/>
  <c r="U160" i="5" s="1"/>
  <c r="AK160" i="5"/>
  <c r="AJ160" i="5"/>
  <c r="AB160" i="5"/>
  <c r="W160" i="5"/>
  <c r="V160" i="5"/>
  <c r="T160" i="5"/>
  <c r="S160" i="5"/>
  <c r="O160" i="5"/>
  <c r="AN159" i="5"/>
  <c r="AM159" i="5"/>
  <c r="U159" i="5" s="1"/>
  <c r="AK159" i="5"/>
  <c r="AJ159" i="5"/>
  <c r="AE159" i="5"/>
  <c r="AB159" i="5"/>
  <c r="W159" i="5"/>
  <c r="V159" i="5"/>
  <c r="AH159" i="5" s="1"/>
  <c r="T159" i="5"/>
  <c r="AF159" i="5" s="1"/>
  <c r="S159" i="5"/>
  <c r="O159" i="5"/>
  <c r="AN158" i="5"/>
  <c r="AK158" i="5"/>
  <c r="AM158" i="5" s="1"/>
  <c r="AG158" i="5"/>
  <c r="AE158" i="5"/>
  <c r="AC158" i="5"/>
  <c r="W158" i="5"/>
  <c r="V158" i="5"/>
  <c r="U158" i="5"/>
  <c r="T158" i="5"/>
  <c r="S158" i="5"/>
  <c r="O158" i="5"/>
  <c r="AN157" i="5"/>
  <c r="AM157" i="5"/>
  <c r="AK157" i="5"/>
  <c r="AI157" i="5"/>
  <c r="AH157" i="5"/>
  <c r="AG157" i="5"/>
  <c r="AD157" i="5"/>
  <c r="AC157" i="5"/>
  <c r="W157" i="5"/>
  <c r="V157" i="5"/>
  <c r="AE157" i="5" s="1"/>
  <c r="U157" i="5"/>
  <c r="T157" i="5"/>
  <c r="AJ157" i="5" s="1"/>
  <c r="S157" i="5"/>
  <c r="O157" i="5"/>
  <c r="AN156" i="5"/>
  <c r="AK156" i="5"/>
  <c r="AM156" i="5" s="1"/>
  <c r="U156" i="5" s="1"/>
  <c r="AE156" i="5"/>
  <c r="W156" i="5"/>
  <c r="V156" i="5"/>
  <c r="T156" i="5"/>
  <c r="S156" i="5"/>
  <c r="O156" i="5"/>
  <c r="AN155" i="5"/>
  <c r="AM155" i="5"/>
  <c r="AK155" i="5"/>
  <c r="W155" i="5"/>
  <c r="V155" i="5"/>
  <c r="U155" i="5"/>
  <c r="T155" i="5"/>
  <c r="S155" i="5"/>
  <c r="O155" i="5"/>
  <c r="AN154" i="5"/>
  <c r="U154" i="5" s="1"/>
  <c r="AK154" i="5"/>
  <c r="AM154" i="5" s="1"/>
  <c r="AG154" i="5"/>
  <c r="W154" i="5"/>
  <c r="V154" i="5"/>
  <c r="T154" i="5"/>
  <c r="S154" i="5"/>
  <c r="O154" i="5"/>
  <c r="AN153" i="5"/>
  <c r="AM153" i="5"/>
  <c r="U153" i="5" s="1"/>
  <c r="AK153" i="5"/>
  <c r="AI153" i="5"/>
  <c r="AH153" i="5"/>
  <c r="AG153" i="5"/>
  <c r="AD153" i="5"/>
  <c r="AC153" i="5"/>
  <c r="W153" i="5"/>
  <c r="V153" i="5"/>
  <c r="AE153" i="5" s="1"/>
  <c r="T153" i="5"/>
  <c r="AJ153" i="5" s="1"/>
  <c r="S153" i="5"/>
  <c r="O153" i="5"/>
  <c r="AN152" i="5"/>
  <c r="AK152" i="5"/>
  <c r="AM152" i="5" s="1"/>
  <c r="AG152" i="5"/>
  <c r="AF152" i="5"/>
  <c r="W152" i="5"/>
  <c r="V152" i="5"/>
  <c r="T152" i="5"/>
  <c r="AJ152" i="5" s="1"/>
  <c r="S152" i="5"/>
  <c r="O152" i="5"/>
  <c r="AN151" i="5"/>
  <c r="AM151" i="5"/>
  <c r="AK151" i="5"/>
  <c r="W151" i="5"/>
  <c r="V151" i="5"/>
  <c r="U151" i="5"/>
  <c r="T151" i="5"/>
  <c r="S151" i="5"/>
  <c r="O151" i="5"/>
  <c r="AN150" i="5"/>
  <c r="AK150" i="5"/>
  <c r="AM150" i="5" s="1"/>
  <c r="AI150" i="5"/>
  <c r="AC150" i="5"/>
  <c r="W150" i="5"/>
  <c r="V150" i="5"/>
  <c r="U150" i="5"/>
  <c r="T150" i="5"/>
  <c r="AJ150" i="5" s="1"/>
  <c r="S150" i="5"/>
  <c r="O150" i="5"/>
  <c r="AN149" i="5"/>
  <c r="AM149" i="5"/>
  <c r="AK149" i="5"/>
  <c r="AI149" i="5"/>
  <c r="AH149" i="5"/>
  <c r="AG149" i="5"/>
  <c r="AD149" i="5"/>
  <c r="AC149" i="5"/>
  <c r="W149" i="5"/>
  <c r="V149" i="5"/>
  <c r="AE149" i="5" s="1"/>
  <c r="T149" i="5"/>
  <c r="AJ149" i="5" s="1"/>
  <c r="S149" i="5"/>
  <c r="O149" i="5"/>
  <c r="AN148" i="5"/>
  <c r="AK148" i="5"/>
  <c r="AM148" i="5" s="1"/>
  <c r="AJ148" i="5"/>
  <c r="AG148" i="5"/>
  <c r="AF148" i="5"/>
  <c r="AB148" i="5"/>
  <c r="W148" i="5"/>
  <c r="V148" i="5"/>
  <c r="T148" i="5"/>
  <c r="S148" i="5"/>
  <c r="O148" i="5"/>
  <c r="AN147" i="5"/>
  <c r="AK147" i="5"/>
  <c r="AM147" i="5" s="1"/>
  <c r="U147" i="5" s="1"/>
  <c r="AI147" i="5"/>
  <c r="AD147" i="5"/>
  <c r="W147" i="5"/>
  <c r="V147" i="5"/>
  <c r="AE147" i="5" s="1"/>
  <c r="T147" i="5"/>
  <c r="S147" i="5"/>
  <c r="O147" i="5"/>
  <c r="AN146" i="5"/>
  <c r="AK146" i="5"/>
  <c r="AM146" i="5" s="1"/>
  <c r="AJ146" i="5"/>
  <c r="AE146" i="5"/>
  <c r="AC146" i="5"/>
  <c r="W146" i="5"/>
  <c r="V146" i="5"/>
  <c r="U146" i="5"/>
  <c r="T146" i="5"/>
  <c r="AG146" i="5" s="1"/>
  <c r="S146" i="5"/>
  <c r="O146" i="5"/>
  <c r="AN145" i="5"/>
  <c r="AM145" i="5"/>
  <c r="AK145" i="5"/>
  <c r="AI145" i="5"/>
  <c r="AH145" i="5"/>
  <c r="AG145" i="5"/>
  <c r="AD145" i="5"/>
  <c r="AC145" i="5"/>
  <c r="W145" i="5"/>
  <c r="V145" i="5"/>
  <c r="AE145" i="5" s="1"/>
  <c r="T145" i="5"/>
  <c r="AJ145" i="5" s="1"/>
  <c r="S145" i="5"/>
  <c r="O145" i="5"/>
  <c r="AN144" i="5"/>
  <c r="AK144" i="5"/>
  <c r="AM144" i="5" s="1"/>
  <c r="U144" i="5" s="1"/>
  <c r="AJ144" i="5"/>
  <c r="W144" i="5"/>
  <c r="V144" i="5"/>
  <c r="T144" i="5"/>
  <c r="AB144" i="5" s="1"/>
  <c r="S144" i="5"/>
  <c r="O144" i="5"/>
  <c r="AN143" i="5"/>
  <c r="AM143" i="5"/>
  <c r="AK143" i="5"/>
  <c r="AI143" i="5"/>
  <c r="AE143" i="5"/>
  <c r="AD143" i="5"/>
  <c r="W143" i="5"/>
  <c r="V143" i="5"/>
  <c r="U143" i="5"/>
  <c r="T143" i="5"/>
  <c r="S143" i="5"/>
  <c r="O143" i="5"/>
  <c r="AN142" i="5"/>
  <c r="U142" i="5" s="1"/>
  <c r="AK142" i="5"/>
  <c r="AM142" i="5" s="1"/>
  <c r="AJ142" i="5"/>
  <c r="AG142" i="5"/>
  <c r="AE142" i="5"/>
  <c r="AC142" i="5"/>
  <c r="W142" i="5"/>
  <c r="V142" i="5"/>
  <c r="T142" i="5"/>
  <c r="S142" i="5"/>
  <c r="O142" i="5"/>
  <c r="AN141" i="5"/>
  <c r="AM141" i="5"/>
  <c r="AK141" i="5"/>
  <c r="AI141" i="5"/>
  <c r="AH141" i="5"/>
  <c r="AG141" i="5"/>
  <c r="AD141" i="5"/>
  <c r="AC141" i="5"/>
  <c r="W141" i="5"/>
  <c r="V141" i="5"/>
  <c r="AE141" i="5" s="1"/>
  <c r="U141" i="5"/>
  <c r="T141" i="5"/>
  <c r="AJ141" i="5" s="1"/>
  <c r="S141" i="5"/>
  <c r="O141" i="5"/>
  <c r="AN140" i="5"/>
  <c r="AK140" i="5"/>
  <c r="AM140" i="5" s="1"/>
  <c r="AE140" i="5"/>
  <c r="W140" i="5"/>
  <c r="V140" i="5"/>
  <c r="T140" i="5"/>
  <c r="S140" i="5"/>
  <c r="O140" i="5"/>
  <c r="AN139" i="5"/>
  <c r="AM139" i="5"/>
  <c r="AK139" i="5"/>
  <c r="W139" i="5"/>
  <c r="V139" i="5"/>
  <c r="U139" i="5"/>
  <c r="T139" i="5"/>
  <c r="S139" i="5"/>
  <c r="O139" i="5"/>
  <c r="AN138" i="5"/>
  <c r="U138" i="5" s="1"/>
  <c r="AK138" i="5"/>
  <c r="AM138" i="5" s="1"/>
  <c r="AG138" i="5"/>
  <c r="W138" i="5"/>
  <c r="V138" i="5"/>
  <c r="T138" i="5"/>
  <c r="S138" i="5"/>
  <c r="O138" i="5"/>
  <c r="AN137" i="5"/>
  <c r="AM137" i="5"/>
  <c r="U137" i="5" s="1"/>
  <c r="AK137" i="5"/>
  <c r="AI137" i="5"/>
  <c r="AH137" i="5"/>
  <c r="AG137" i="5"/>
  <c r="AD137" i="5"/>
  <c r="AC137" i="5"/>
  <c r="W137" i="5"/>
  <c r="V137" i="5"/>
  <c r="AE137" i="5" s="1"/>
  <c r="T137" i="5"/>
  <c r="AJ137" i="5" s="1"/>
  <c r="S137" i="5"/>
  <c r="O137" i="5"/>
  <c r="AN136" i="5"/>
  <c r="AK136" i="5"/>
  <c r="AM136" i="5" s="1"/>
  <c r="U136" i="5" s="1"/>
  <c r="W136" i="5"/>
  <c r="V136" i="5"/>
  <c r="T136" i="5"/>
  <c r="S136" i="5"/>
  <c r="O136" i="5"/>
  <c r="AN135" i="5"/>
  <c r="AM135" i="5"/>
  <c r="U135" i="5" s="1"/>
  <c r="AK135" i="5"/>
  <c r="AE135" i="5"/>
  <c r="W135" i="5"/>
  <c r="V135" i="5"/>
  <c r="AG135" i="5" s="1"/>
  <c r="T135" i="5"/>
  <c r="S135" i="5"/>
  <c r="O135" i="5"/>
  <c r="AN134" i="5"/>
  <c r="AK134" i="5"/>
  <c r="AM134" i="5" s="1"/>
  <c r="AI134" i="5"/>
  <c r="AC134" i="5"/>
  <c r="W134" i="5"/>
  <c r="V134" i="5"/>
  <c r="U134" i="5"/>
  <c r="T134" i="5"/>
  <c r="AG134" i="5" s="1"/>
  <c r="S134" i="5"/>
  <c r="O134" i="5"/>
  <c r="AN133" i="5"/>
  <c r="U133" i="5" s="1"/>
  <c r="AM133" i="5"/>
  <c r="AK133" i="5"/>
  <c r="AI133" i="5"/>
  <c r="AH133" i="5"/>
  <c r="AG133" i="5"/>
  <c r="AD133" i="5"/>
  <c r="AC133" i="5"/>
  <c r="W133" i="5"/>
  <c r="V133" i="5"/>
  <c r="AE133" i="5" s="1"/>
  <c r="T133" i="5"/>
  <c r="AJ133" i="5" s="1"/>
  <c r="S133" i="5"/>
  <c r="O133" i="5"/>
  <c r="AN132" i="5"/>
  <c r="AK132" i="5"/>
  <c r="AM132" i="5" s="1"/>
  <c r="AJ132" i="5"/>
  <c r="AG132" i="5"/>
  <c r="AF132" i="5"/>
  <c r="AB132" i="5"/>
  <c r="W132" i="5"/>
  <c r="V132" i="5"/>
  <c r="T132" i="5"/>
  <c r="S132" i="5"/>
  <c r="O132" i="5"/>
  <c r="AN131" i="5"/>
  <c r="AK131" i="5"/>
  <c r="AM131" i="5" s="1"/>
  <c r="U131" i="5" s="1"/>
  <c r="AG131" i="5"/>
  <c r="AD131" i="5"/>
  <c r="W131" i="5"/>
  <c r="V131" i="5"/>
  <c r="T131" i="5"/>
  <c r="S131" i="5"/>
  <c r="O131" i="5"/>
  <c r="AN130" i="5"/>
  <c r="AK130" i="5"/>
  <c r="AM130" i="5" s="1"/>
  <c r="W130" i="5"/>
  <c r="V130" i="5"/>
  <c r="U130" i="5"/>
  <c r="T130" i="5"/>
  <c r="S130" i="5"/>
  <c r="O130" i="5"/>
  <c r="AN129" i="5"/>
  <c r="AM129" i="5"/>
  <c r="U129" i="5" s="1"/>
  <c r="AK129" i="5"/>
  <c r="AI129" i="5"/>
  <c r="AH129" i="5"/>
  <c r="AG129" i="5"/>
  <c r="AD129" i="5"/>
  <c r="AC129" i="5"/>
  <c r="W129" i="5"/>
  <c r="V129" i="5"/>
  <c r="AE129" i="5" s="1"/>
  <c r="T129" i="5"/>
  <c r="AJ129" i="5" s="1"/>
  <c r="S129" i="5"/>
  <c r="O129" i="5"/>
  <c r="AN128" i="5"/>
  <c r="AK128" i="5"/>
  <c r="AM128" i="5" s="1"/>
  <c r="U128" i="5" s="1"/>
  <c r="AB128" i="5"/>
  <c r="W128" i="5"/>
  <c r="V128" i="5"/>
  <c r="T128" i="5"/>
  <c r="S128" i="5"/>
  <c r="O128" i="5"/>
  <c r="AN127" i="5"/>
  <c r="AK127" i="5"/>
  <c r="AM127" i="5" s="1"/>
  <c r="U127" i="5" s="1"/>
  <c r="AI127" i="5"/>
  <c r="AE127" i="5"/>
  <c r="AD127" i="5"/>
  <c r="W127" i="5"/>
  <c r="V127" i="5"/>
  <c r="T127" i="5"/>
  <c r="S127" i="5"/>
  <c r="O127" i="5"/>
  <c r="AN126" i="5"/>
  <c r="AK126" i="5"/>
  <c r="AM126" i="5" s="1"/>
  <c r="AJ126" i="5"/>
  <c r="AG126" i="5"/>
  <c r="AE126" i="5"/>
  <c r="AC126" i="5"/>
  <c r="W126" i="5"/>
  <c r="V126" i="5"/>
  <c r="U126" i="5"/>
  <c r="T126" i="5"/>
  <c r="S126" i="5"/>
  <c r="O126" i="5"/>
  <c r="AN125" i="5"/>
  <c r="AM125" i="5"/>
  <c r="AK125" i="5"/>
  <c r="AI125" i="5"/>
  <c r="AH125" i="5"/>
  <c r="AG125" i="5"/>
  <c r="AD125" i="5"/>
  <c r="AC125" i="5"/>
  <c r="W125" i="5"/>
  <c r="V125" i="5"/>
  <c r="AE125" i="5" s="1"/>
  <c r="U125" i="5"/>
  <c r="T125" i="5"/>
  <c r="AJ125" i="5" s="1"/>
  <c r="S125" i="5"/>
  <c r="O125" i="5"/>
  <c r="AN124" i="5"/>
  <c r="AK124" i="5"/>
  <c r="AM124" i="5" s="1"/>
  <c r="AE124" i="5"/>
  <c r="W124" i="5"/>
  <c r="V124" i="5"/>
  <c r="T124" i="5"/>
  <c r="AJ124" i="5" s="1"/>
  <c r="S124" i="5"/>
  <c r="O124" i="5"/>
  <c r="AN123" i="5"/>
  <c r="AM123" i="5"/>
  <c r="U123" i="5" s="1"/>
  <c r="AK123" i="5"/>
  <c r="AE123" i="5"/>
  <c r="AD123" i="5"/>
  <c r="W123" i="5"/>
  <c r="V123" i="5"/>
  <c r="T123" i="5"/>
  <c r="S123" i="5"/>
  <c r="O123" i="5"/>
  <c r="AN122" i="5"/>
  <c r="U122" i="5" s="1"/>
  <c r="AK122" i="5"/>
  <c r="AM122" i="5" s="1"/>
  <c r="W122" i="5"/>
  <c r="V122" i="5"/>
  <c r="AG122" i="5" s="1"/>
  <c r="T122" i="5"/>
  <c r="S122" i="5"/>
  <c r="O122" i="5"/>
  <c r="AN121" i="5"/>
  <c r="AM121" i="5"/>
  <c r="U121" i="5" s="1"/>
  <c r="AK121" i="5"/>
  <c r="AF121" i="5"/>
  <c r="W121" i="5"/>
  <c r="V121" i="5"/>
  <c r="T121" i="5"/>
  <c r="S121" i="5"/>
  <c r="O121" i="5"/>
  <c r="AN120" i="5"/>
  <c r="AK120" i="5"/>
  <c r="AM120" i="5" s="1"/>
  <c r="U120" i="5" s="1"/>
  <c r="AF120" i="5"/>
  <c r="AD120" i="5"/>
  <c r="W120" i="5"/>
  <c r="V120" i="5"/>
  <c r="T120" i="5"/>
  <c r="S120" i="5"/>
  <c r="O120" i="5"/>
  <c r="AN119" i="5"/>
  <c r="AM119" i="5"/>
  <c r="AK119" i="5"/>
  <c r="AD119" i="5"/>
  <c r="W119" i="5"/>
  <c r="V119" i="5"/>
  <c r="T119" i="5"/>
  <c r="S119" i="5"/>
  <c r="O119" i="5"/>
  <c r="AN118" i="5"/>
  <c r="AM118" i="5"/>
  <c r="AK118" i="5"/>
  <c r="AD118" i="5"/>
  <c r="AC118" i="5"/>
  <c r="W118" i="5"/>
  <c r="V118" i="5"/>
  <c r="AJ118" i="5" s="1"/>
  <c r="U118" i="5"/>
  <c r="T118" i="5"/>
  <c r="S118" i="5"/>
  <c r="O118" i="5"/>
  <c r="AN117" i="5"/>
  <c r="AM117" i="5"/>
  <c r="AK117" i="5"/>
  <c r="W117" i="5"/>
  <c r="V117" i="5"/>
  <c r="AI117" i="5" s="1"/>
  <c r="T117" i="5"/>
  <c r="S117" i="5"/>
  <c r="O117" i="5"/>
  <c r="AN116" i="5"/>
  <c r="AK116" i="5"/>
  <c r="AM116" i="5" s="1"/>
  <c r="U116" i="5" s="1"/>
  <c r="AG116" i="5"/>
  <c r="AF116" i="5"/>
  <c r="AC116" i="5"/>
  <c r="W116" i="5"/>
  <c r="V116" i="5"/>
  <c r="T116" i="5"/>
  <c r="S116" i="5"/>
  <c r="O116" i="5"/>
  <c r="AN115" i="5"/>
  <c r="AM115" i="5"/>
  <c r="AK115" i="5"/>
  <c r="AI115" i="5"/>
  <c r="AH115" i="5"/>
  <c r="AB115" i="5"/>
  <c r="W115" i="5"/>
  <c r="V115" i="5"/>
  <c r="T115" i="5"/>
  <c r="S115" i="5"/>
  <c r="O115" i="5"/>
  <c r="AN114" i="5"/>
  <c r="AK114" i="5"/>
  <c r="AM114" i="5" s="1"/>
  <c r="U114" i="5" s="1"/>
  <c r="W114" i="5"/>
  <c r="V114" i="5"/>
  <c r="AF114" i="5" s="1"/>
  <c r="T114" i="5"/>
  <c r="S114" i="5"/>
  <c r="O114" i="5"/>
  <c r="AN113" i="5"/>
  <c r="AM113" i="5"/>
  <c r="U113" i="5" s="1"/>
  <c r="AK113" i="5"/>
  <c r="AF113" i="5"/>
  <c r="W113" i="5"/>
  <c r="V113" i="5"/>
  <c r="T113" i="5"/>
  <c r="S113" i="5"/>
  <c r="O113" i="5"/>
  <c r="AN112" i="5"/>
  <c r="AK112" i="5"/>
  <c r="AM112" i="5" s="1"/>
  <c r="U112" i="5" s="1"/>
  <c r="AF112" i="5"/>
  <c r="AD112" i="5"/>
  <c r="W112" i="5"/>
  <c r="V112" i="5"/>
  <c r="T112" i="5"/>
  <c r="S112" i="5"/>
  <c r="O112" i="5"/>
  <c r="AN111" i="5"/>
  <c r="AM111" i="5"/>
  <c r="AK111" i="5"/>
  <c r="AD111" i="5"/>
  <c r="W111" i="5"/>
  <c r="V111" i="5"/>
  <c r="T111" i="5"/>
  <c r="AI111" i="5" s="1"/>
  <c r="S111" i="5"/>
  <c r="O111" i="5"/>
  <c r="AN110" i="5"/>
  <c r="AM110" i="5"/>
  <c r="AK110" i="5"/>
  <c r="AD110" i="5"/>
  <c r="AC110" i="5"/>
  <c r="W110" i="5"/>
  <c r="V110" i="5"/>
  <c r="AJ110" i="5" s="1"/>
  <c r="U110" i="5"/>
  <c r="T110" i="5"/>
  <c r="S110" i="5"/>
  <c r="O110" i="5"/>
  <c r="AN109" i="5"/>
  <c r="AM109" i="5"/>
  <c r="AK109" i="5"/>
  <c r="W109" i="5"/>
  <c r="V109" i="5"/>
  <c r="AE109" i="5" s="1"/>
  <c r="T109" i="5"/>
  <c r="S109" i="5"/>
  <c r="O109" i="5"/>
  <c r="AN108" i="5"/>
  <c r="AK108" i="5"/>
  <c r="AM108" i="5" s="1"/>
  <c r="U108" i="5" s="1"/>
  <c r="AG108" i="5"/>
  <c r="AF108" i="5"/>
  <c r="AC108" i="5"/>
  <c r="W108" i="5"/>
  <c r="V108" i="5"/>
  <c r="T108" i="5"/>
  <c r="S108" i="5"/>
  <c r="O108" i="5"/>
  <c r="AN107" i="5"/>
  <c r="AM107" i="5"/>
  <c r="AK107" i="5"/>
  <c r="AI107" i="5"/>
  <c r="AH107" i="5"/>
  <c r="AB107" i="5"/>
  <c r="W107" i="5"/>
  <c r="V107" i="5"/>
  <c r="T107" i="5"/>
  <c r="S107" i="5"/>
  <c r="O107" i="5"/>
  <c r="AN106" i="5"/>
  <c r="AK106" i="5"/>
  <c r="AM106" i="5" s="1"/>
  <c r="U106" i="5" s="1"/>
  <c r="W106" i="5"/>
  <c r="V106" i="5"/>
  <c r="AJ106" i="5" s="1"/>
  <c r="T106" i="5"/>
  <c r="S106" i="5"/>
  <c r="O106" i="5"/>
  <c r="AN105" i="5"/>
  <c r="AM105" i="5"/>
  <c r="U105" i="5" s="1"/>
  <c r="AK105" i="5"/>
  <c r="AF105" i="5"/>
  <c r="W105" i="5"/>
  <c r="V105" i="5"/>
  <c r="T105" i="5"/>
  <c r="S105" i="5"/>
  <c r="O105" i="5"/>
  <c r="AN104" i="5"/>
  <c r="AK104" i="5"/>
  <c r="AM104" i="5" s="1"/>
  <c r="U104" i="5" s="1"/>
  <c r="AF104" i="5"/>
  <c r="AD104" i="5"/>
  <c r="W104" i="5"/>
  <c r="V104" i="5"/>
  <c r="T104" i="5"/>
  <c r="S104" i="5"/>
  <c r="O104" i="5"/>
  <c r="AN103" i="5"/>
  <c r="AM103" i="5"/>
  <c r="AK103" i="5"/>
  <c r="AD103" i="5"/>
  <c r="W103" i="5"/>
  <c r="V103" i="5"/>
  <c r="T103" i="5"/>
  <c r="S103" i="5"/>
  <c r="O103" i="5"/>
  <c r="AN102" i="5"/>
  <c r="AM102" i="5"/>
  <c r="AK102" i="5"/>
  <c r="AD102" i="5"/>
  <c r="AC102" i="5"/>
  <c r="W102" i="5"/>
  <c r="V102" i="5"/>
  <c r="AJ102" i="5" s="1"/>
  <c r="U102" i="5"/>
  <c r="T102" i="5"/>
  <c r="S102" i="5"/>
  <c r="O102" i="5"/>
  <c r="AN101" i="5"/>
  <c r="AM101" i="5"/>
  <c r="AK101" i="5"/>
  <c r="W101" i="5"/>
  <c r="V101" i="5"/>
  <c r="AJ101" i="5" s="1"/>
  <c r="T101" i="5"/>
  <c r="S101" i="5"/>
  <c r="O101" i="5"/>
  <c r="AN100" i="5"/>
  <c r="AK100" i="5"/>
  <c r="AM100" i="5" s="1"/>
  <c r="U100" i="5" s="1"/>
  <c r="AG100" i="5"/>
  <c r="AF100" i="5"/>
  <c r="AC100" i="5"/>
  <c r="W100" i="5"/>
  <c r="V100" i="5"/>
  <c r="T100" i="5"/>
  <c r="S100" i="5"/>
  <c r="O100" i="5"/>
  <c r="AN99" i="5"/>
  <c r="AM99" i="5"/>
  <c r="AK99" i="5"/>
  <c r="AI99" i="5"/>
  <c r="AH99" i="5"/>
  <c r="AB99" i="5"/>
  <c r="W99" i="5"/>
  <c r="V99" i="5"/>
  <c r="T99" i="5"/>
  <c r="S99" i="5"/>
  <c r="O99" i="5"/>
  <c r="AN98" i="5"/>
  <c r="AK98" i="5"/>
  <c r="AM98" i="5" s="1"/>
  <c r="U98" i="5" s="1"/>
  <c r="W98" i="5"/>
  <c r="V98" i="5"/>
  <c r="AB98" i="5" s="1"/>
  <c r="T98" i="5"/>
  <c r="S98" i="5"/>
  <c r="O98" i="5"/>
  <c r="AN97" i="5"/>
  <c r="AM97" i="5"/>
  <c r="U97" i="5" s="1"/>
  <c r="AK97" i="5"/>
  <c r="AF97" i="5"/>
  <c r="W97" i="5"/>
  <c r="V97" i="5"/>
  <c r="T97" i="5"/>
  <c r="S97" i="5"/>
  <c r="O97" i="5"/>
  <c r="AN96" i="5"/>
  <c r="AK96" i="5"/>
  <c r="AM96" i="5" s="1"/>
  <c r="U96" i="5" s="1"/>
  <c r="AF96" i="5"/>
  <c r="AD96" i="5"/>
  <c r="W96" i="5"/>
  <c r="V96" i="5"/>
  <c r="T96" i="5"/>
  <c r="S96" i="5"/>
  <c r="O96" i="5"/>
  <c r="AN95" i="5"/>
  <c r="AM95" i="5"/>
  <c r="AK95" i="5"/>
  <c r="AD95" i="5"/>
  <c r="W95" i="5"/>
  <c r="V95" i="5"/>
  <c r="T95" i="5"/>
  <c r="S95" i="5"/>
  <c r="O95" i="5"/>
  <c r="AN94" i="5"/>
  <c r="AM94" i="5"/>
  <c r="AK94" i="5"/>
  <c r="AD94" i="5"/>
  <c r="AC94" i="5"/>
  <c r="W94" i="5"/>
  <c r="V94" i="5"/>
  <c r="AJ94" i="5" s="1"/>
  <c r="U94" i="5"/>
  <c r="T94" i="5"/>
  <c r="S94" i="5"/>
  <c r="O94" i="5"/>
  <c r="AN93" i="5"/>
  <c r="AM93" i="5"/>
  <c r="AK93" i="5"/>
  <c r="W93" i="5"/>
  <c r="V93" i="5"/>
  <c r="AJ93" i="5" s="1"/>
  <c r="T93" i="5"/>
  <c r="S93" i="5"/>
  <c r="O93" i="5"/>
  <c r="AN92" i="5"/>
  <c r="AK92" i="5"/>
  <c r="AM92" i="5" s="1"/>
  <c r="U92" i="5" s="1"/>
  <c r="AG92" i="5"/>
  <c r="AF92" i="5"/>
  <c r="AC92" i="5"/>
  <c r="W92" i="5"/>
  <c r="V92" i="5"/>
  <c r="T92" i="5"/>
  <c r="S92" i="5"/>
  <c r="O92" i="5"/>
  <c r="AN91" i="5"/>
  <c r="AM91" i="5"/>
  <c r="AK91" i="5"/>
  <c r="AI91" i="5"/>
  <c r="AH91" i="5"/>
  <c r="AB91" i="5"/>
  <c r="W91" i="5"/>
  <c r="V91" i="5"/>
  <c r="T91" i="5"/>
  <c r="S91" i="5"/>
  <c r="O91" i="5"/>
  <c r="AN90" i="5"/>
  <c r="AK90" i="5"/>
  <c r="AM90" i="5" s="1"/>
  <c r="U90" i="5" s="1"/>
  <c r="W90" i="5"/>
  <c r="V90" i="5"/>
  <c r="AF90" i="5" s="1"/>
  <c r="T90" i="5"/>
  <c r="S90" i="5"/>
  <c r="O90" i="5"/>
  <c r="AN89" i="5"/>
  <c r="AM89" i="5"/>
  <c r="U89" i="5" s="1"/>
  <c r="AK89" i="5"/>
  <c r="AF89" i="5"/>
  <c r="W89" i="5"/>
  <c r="V89" i="5"/>
  <c r="T89" i="5"/>
  <c r="S89" i="5"/>
  <c r="O89" i="5"/>
  <c r="AN88" i="5"/>
  <c r="AK88" i="5"/>
  <c r="AM88" i="5" s="1"/>
  <c r="U88" i="5" s="1"/>
  <c r="AF88" i="5"/>
  <c r="AD88" i="5"/>
  <c r="W88" i="5"/>
  <c r="V88" i="5"/>
  <c r="T88" i="5"/>
  <c r="S88" i="5"/>
  <c r="O88" i="5"/>
  <c r="AN87" i="5"/>
  <c r="AM87" i="5"/>
  <c r="AK87" i="5"/>
  <c r="AD87" i="5"/>
  <c r="W87" i="5"/>
  <c r="V87" i="5"/>
  <c r="T87" i="5"/>
  <c r="S87" i="5"/>
  <c r="O87" i="5"/>
  <c r="AN86" i="5"/>
  <c r="AM86" i="5"/>
  <c r="AK86" i="5"/>
  <c r="AD86" i="5"/>
  <c r="AC86" i="5"/>
  <c r="W86" i="5"/>
  <c r="V86" i="5"/>
  <c r="AJ86" i="5" s="1"/>
  <c r="U86" i="5"/>
  <c r="T86" i="5"/>
  <c r="S86" i="5"/>
  <c r="O86" i="5"/>
  <c r="AN85" i="5"/>
  <c r="AM85" i="5"/>
  <c r="AK85" i="5"/>
  <c r="W85" i="5"/>
  <c r="V85" i="5"/>
  <c r="AJ85" i="5" s="1"/>
  <c r="T85" i="5"/>
  <c r="S85" i="5"/>
  <c r="O85" i="5"/>
  <c r="AN84" i="5"/>
  <c r="AK84" i="5"/>
  <c r="AM84" i="5" s="1"/>
  <c r="U84" i="5" s="1"/>
  <c r="AG84" i="5"/>
  <c r="W84" i="5"/>
  <c r="V84" i="5"/>
  <c r="T84" i="5"/>
  <c r="S84" i="5"/>
  <c r="O84" i="5"/>
  <c r="AN83" i="5"/>
  <c r="AM83" i="5"/>
  <c r="U83" i="5" s="1"/>
  <c r="AK83" i="5"/>
  <c r="W83" i="5"/>
  <c r="V83" i="5"/>
  <c r="T83" i="5"/>
  <c r="S83" i="5"/>
  <c r="O83" i="5"/>
  <c r="AN82" i="5"/>
  <c r="AM82" i="5"/>
  <c r="U82" i="5" s="1"/>
  <c r="AK82" i="5"/>
  <c r="W82" i="5"/>
  <c r="V82" i="5"/>
  <c r="AJ82" i="5" s="1"/>
  <c r="T82" i="5"/>
  <c r="S82" i="5"/>
  <c r="O82" i="5"/>
  <c r="AN81" i="5"/>
  <c r="AM81" i="5"/>
  <c r="U81" i="5" s="1"/>
  <c r="AK81" i="5"/>
  <c r="AJ81" i="5"/>
  <c r="AH81" i="5"/>
  <c r="AE81" i="5"/>
  <c r="AB81" i="5"/>
  <c r="W81" i="5"/>
  <c r="V81" i="5"/>
  <c r="AF81" i="5" s="1"/>
  <c r="T81" i="5"/>
  <c r="S81" i="5"/>
  <c r="O81" i="5"/>
  <c r="AN80" i="5"/>
  <c r="AK80" i="5"/>
  <c r="AM80" i="5" s="1"/>
  <c r="AJ80" i="5"/>
  <c r="AH80" i="5"/>
  <c r="AD80" i="5"/>
  <c r="AC80" i="5"/>
  <c r="W80" i="5"/>
  <c r="V80" i="5"/>
  <c r="AF80" i="5" s="1"/>
  <c r="U80" i="5"/>
  <c r="T80" i="5"/>
  <c r="S80" i="5"/>
  <c r="O80" i="5"/>
  <c r="AN79" i="5"/>
  <c r="AM79" i="5"/>
  <c r="AK79" i="5"/>
  <c r="W79" i="5"/>
  <c r="V79" i="5"/>
  <c r="T79" i="5"/>
  <c r="AF79" i="5" s="1"/>
  <c r="S79" i="5"/>
  <c r="O79" i="5"/>
  <c r="AN78" i="5"/>
  <c r="AM78" i="5"/>
  <c r="U78" i="5" s="1"/>
  <c r="AK78" i="5"/>
  <c r="AG78" i="5"/>
  <c r="W78" i="5"/>
  <c r="V78" i="5"/>
  <c r="T78" i="5"/>
  <c r="S78" i="5"/>
  <c r="O78" i="5"/>
  <c r="AN77" i="5"/>
  <c r="AM77" i="5"/>
  <c r="U77" i="5" s="1"/>
  <c r="AK77" i="5"/>
  <c r="W77" i="5"/>
  <c r="V77" i="5"/>
  <c r="AI77" i="5" s="1"/>
  <c r="T77" i="5"/>
  <c r="S77" i="5"/>
  <c r="O77" i="5"/>
  <c r="AN76" i="5"/>
  <c r="AK76" i="5"/>
  <c r="AM76" i="5" s="1"/>
  <c r="U76" i="5" s="1"/>
  <c r="AG76" i="5"/>
  <c r="W76" i="5"/>
  <c r="V76" i="5"/>
  <c r="T76" i="5"/>
  <c r="S76" i="5"/>
  <c r="O76" i="5"/>
  <c r="AN75" i="5"/>
  <c r="AM75" i="5"/>
  <c r="U75" i="5" s="1"/>
  <c r="AK75" i="5"/>
  <c r="W75" i="5"/>
  <c r="V75" i="5"/>
  <c r="T75" i="5"/>
  <c r="S75" i="5"/>
  <c r="O75" i="5"/>
  <c r="AN74" i="5"/>
  <c r="AM74" i="5"/>
  <c r="U74" i="5" s="1"/>
  <c r="AK74" i="5"/>
  <c r="W74" i="5"/>
  <c r="V74" i="5"/>
  <c r="AJ74" i="5" s="1"/>
  <c r="T74" i="5"/>
  <c r="S74" i="5"/>
  <c r="O74" i="5"/>
  <c r="AN73" i="5"/>
  <c r="AM73" i="5"/>
  <c r="U73" i="5" s="1"/>
  <c r="AK73" i="5"/>
  <c r="AJ73" i="5"/>
  <c r="AH73" i="5"/>
  <c r="AE73" i="5"/>
  <c r="AB73" i="5"/>
  <c r="W73" i="5"/>
  <c r="V73" i="5"/>
  <c r="AF73" i="5" s="1"/>
  <c r="T73" i="5"/>
  <c r="S73" i="5"/>
  <c r="O73" i="5"/>
  <c r="AN72" i="5"/>
  <c r="AK72" i="5"/>
  <c r="AM72" i="5" s="1"/>
  <c r="AJ72" i="5"/>
  <c r="AH72" i="5"/>
  <c r="AD72" i="5"/>
  <c r="AC72" i="5"/>
  <c r="W72" i="5"/>
  <c r="V72" i="5"/>
  <c r="AF72" i="5" s="1"/>
  <c r="U72" i="5"/>
  <c r="T72" i="5"/>
  <c r="S72" i="5"/>
  <c r="O72" i="5"/>
  <c r="AN71" i="5"/>
  <c r="AM71" i="5"/>
  <c r="AK71" i="5"/>
  <c r="W71" i="5"/>
  <c r="V71" i="5"/>
  <c r="T71" i="5"/>
  <c r="S71" i="5"/>
  <c r="O71" i="5"/>
  <c r="AN70" i="5"/>
  <c r="AM70" i="5"/>
  <c r="U70" i="5" s="1"/>
  <c r="AK70" i="5"/>
  <c r="AG70" i="5"/>
  <c r="W70" i="5"/>
  <c r="V70" i="5"/>
  <c r="T70" i="5"/>
  <c r="S70" i="5"/>
  <c r="O70" i="5"/>
  <c r="AN69" i="5"/>
  <c r="AM69" i="5"/>
  <c r="U69" i="5" s="1"/>
  <c r="AK69" i="5"/>
  <c r="W69" i="5"/>
  <c r="V69" i="5"/>
  <c r="AB69" i="5" s="1"/>
  <c r="T69" i="5"/>
  <c r="S69" i="5"/>
  <c r="O69" i="5"/>
  <c r="AN68" i="5"/>
  <c r="AK68" i="5"/>
  <c r="AM68" i="5" s="1"/>
  <c r="U68" i="5" s="1"/>
  <c r="AH68" i="5"/>
  <c r="AC68" i="5"/>
  <c r="W68" i="5"/>
  <c r="V68" i="5"/>
  <c r="AF68" i="5" s="1"/>
  <c r="T68" i="5"/>
  <c r="S68" i="5"/>
  <c r="O68" i="5"/>
  <c r="AN67" i="5"/>
  <c r="AM67" i="5"/>
  <c r="AK67" i="5"/>
  <c r="W67" i="5"/>
  <c r="V67" i="5"/>
  <c r="T67" i="5"/>
  <c r="AJ67" i="5" s="1"/>
  <c r="S67" i="5"/>
  <c r="O67" i="5"/>
  <c r="AN66" i="5"/>
  <c r="AM66" i="5"/>
  <c r="U66" i="5" s="1"/>
  <c r="AK66" i="5"/>
  <c r="W66" i="5"/>
  <c r="V66" i="5"/>
  <c r="T66" i="5"/>
  <c r="AH66" i="5" s="1"/>
  <c r="S66" i="5"/>
  <c r="O66" i="5"/>
  <c r="AN65" i="5"/>
  <c r="AM65" i="5"/>
  <c r="U65" i="5" s="1"/>
  <c r="AK65" i="5"/>
  <c r="AH65" i="5"/>
  <c r="AB65" i="5"/>
  <c r="W65" i="5"/>
  <c r="V65" i="5"/>
  <c r="T65" i="5"/>
  <c r="S65" i="5"/>
  <c r="O65" i="5"/>
  <c r="AN64" i="5"/>
  <c r="AK64" i="5"/>
  <c r="AM64" i="5" s="1"/>
  <c r="U64" i="5" s="1"/>
  <c r="AF64" i="5"/>
  <c r="W64" i="5"/>
  <c r="V64" i="5"/>
  <c r="T64" i="5"/>
  <c r="S64" i="5"/>
  <c r="O64" i="5"/>
  <c r="AN63" i="5"/>
  <c r="AM63" i="5"/>
  <c r="U63" i="5" s="1"/>
  <c r="AK63" i="5"/>
  <c r="AH63" i="5"/>
  <c r="AF63" i="5"/>
  <c r="AB63" i="5"/>
  <c r="W63" i="5"/>
  <c r="V63" i="5"/>
  <c r="T63" i="5"/>
  <c r="S63" i="5"/>
  <c r="O63" i="5"/>
  <c r="AN62" i="5"/>
  <c r="AK62" i="5"/>
  <c r="AM62" i="5" s="1"/>
  <c r="U62" i="5" s="1"/>
  <c r="W62" i="5"/>
  <c r="V62" i="5"/>
  <c r="AJ62" i="5" s="1"/>
  <c r="T62" i="5"/>
  <c r="S62" i="5"/>
  <c r="O62" i="5"/>
  <c r="AN61" i="5"/>
  <c r="AM61" i="5"/>
  <c r="U61" i="5" s="1"/>
  <c r="AK61" i="5"/>
  <c r="W61" i="5"/>
  <c r="V61" i="5"/>
  <c r="AH61" i="5" s="1"/>
  <c r="T61" i="5"/>
  <c r="S61" i="5"/>
  <c r="O61" i="5"/>
  <c r="AN60" i="5"/>
  <c r="AK60" i="5"/>
  <c r="AM60" i="5" s="1"/>
  <c r="U60" i="5" s="1"/>
  <c r="AH60" i="5"/>
  <c r="AC60" i="5"/>
  <c r="W60" i="5"/>
  <c r="V60" i="5"/>
  <c r="AF60" i="5" s="1"/>
  <c r="T60" i="5"/>
  <c r="S60" i="5"/>
  <c r="O60" i="5"/>
  <c r="AN59" i="5"/>
  <c r="AM59" i="5"/>
  <c r="AK59" i="5"/>
  <c r="W59" i="5"/>
  <c r="V59" i="5"/>
  <c r="T59" i="5"/>
  <c r="AF59" i="5" s="1"/>
  <c r="S59" i="5"/>
  <c r="O59" i="5"/>
  <c r="AN58" i="5"/>
  <c r="AM58" i="5"/>
  <c r="U58" i="5" s="1"/>
  <c r="AK58" i="5"/>
  <c r="W58" i="5"/>
  <c r="V58" i="5"/>
  <c r="T58" i="5"/>
  <c r="AH58" i="5" s="1"/>
  <c r="S58" i="5"/>
  <c r="O58" i="5"/>
  <c r="AN57" i="5"/>
  <c r="AM57" i="5"/>
  <c r="U57" i="5" s="1"/>
  <c r="AK57" i="5"/>
  <c r="AH57" i="5"/>
  <c r="AB57" i="5"/>
  <c r="W57" i="5"/>
  <c r="V57" i="5"/>
  <c r="T57" i="5"/>
  <c r="S57" i="5"/>
  <c r="O57" i="5"/>
  <c r="AN56" i="5"/>
  <c r="AK56" i="5"/>
  <c r="AM56" i="5" s="1"/>
  <c r="U56" i="5" s="1"/>
  <c r="AF56" i="5"/>
  <c r="W56" i="5"/>
  <c r="V56" i="5"/>
  <c r="T56" i="5"/>
  <c r="S56" i="5"/>
  <c r="O56" i="5"/>
  <c r="AN55" i="5"/>
  <c r="AM55" i="5"/>
  <c r="U55" i="5" s="1"/>
  <c r="AK55" i="5"/>
  <c r="AH55" i="5"/>
  <c r="AF55" i="5"/>
  <c r="AB55" i="5"/>
  <c r="W55" i="5"/>
  <c r="V55" i="5"/>
  <c r="T55" i="5"/>
  <c r="S55" i="5"/>
  <c r="O55" i="5"/>
  <c r="AN54" i="5"/>
  <c r="AK54" i="5"/>
  <c r="AM54" i="5" s="1"/>
  <c r="U54" i="5" s="1"/>
  <c r="W54" i="5"/>
  <c r="V54" i="5"/>
  <c r="AF54" i="5" s="1"/>
  <c r="T54" i="5"/>
  <c r="S54" i="5"/>
  <c r="O54" i="5"/>
  <c r="AN53" i="5"/>
  <c r="AM53" i="5"/>
  <c r="U53" i="5" s="1"/>
  <c r="AK53" i="5"/>
  <c r="W53" i="5"/>
  <c r="V53" i="5"/>
  <c r="AH53" i="5" s="1"/>
  <c r="T53" i="5"/>
  <c r="S53" i="5"/>
  <c r="O53" i="5"/>
  <c r="AN52" i="5"/>
  <c r="AK52" i="5"/>
  <c r="AM52" i="5" s="1"/>
  <c r="U52" i="5" s="1"/>
  <c r="AH52" i="5"/>
  <c r="AC52" i="5"/>
  <c r="W52" i="5"/>
  <c r="V52" i="5"/>
  <c r="AF52" i="5" s="1"/>
  <c r="T52" i="5"/>
  <c r="S52" i="5"/>
  <c r="O52" i="5"/>
  <c r="AN51" i="5"/>
  <c r="AM51" i="5"/>
  <c r="AK51" i="5"/>
  <c r="W51" i="5"/>
  <c r="V51" i="5"/>
  <c r="T51" i="5"/>
  <c r="AF51" i="5" s="1"/>
  <c r="S51" i="5"/>
  <c r="O51" i="5"/>
  <c r="AN50" i="5"/>
  <c r="AM50" i="5"/>
  <c r="U50" i="5" s="1"/>
  <c r="AK50" i="5"/>
  <c r="W50" i="5"/>
  <c r="V50" i="5"/>
  <c r="T50" i="5"/>
  <c r="AD50" i="5" s="1"/>
  <c r="S50" i="5"/>
  <c r="O50" i="5"/>
  <c r="AN49" i="5"/>
  <c r="AM49" i="5"/>
  <c r="U49" i="5" s="1"/>
  <c r="AK49" i="5"/>
  <c r="AH49" i="5"/>
  <c r="AB49" i="5"/>
  <c r="W49" i="5"/>
  <c r="V49" i="5"/>
  <c r="T49" i="5"/>
  <c r="S49" i="5"/>
  <c r="O49" i="5"/>
  <c r="AN48" i="5"/>
  <c r="AK48" i="5"/>
  <c r="AM48" i="5" s="1"/>
  <c r="U48" i="5" s="1"/>
  <c r="AF48" i="5"/>
  <c r="W48" i="5"/>
  <c r="V48" i="5"/>
  <c r="T48" i="5"/>
  <c r="S48" i="5"/>
  <c r="O48" i="5"/>
  <c r="AN47" i="5"/>
  <c r="AM47" i="5"/>
  <c r="U47" i="5" s="1"/>
  <c r="AK47" i="5"/>
  <c r="AH47" i="5"/>
  <c r="AF47" i="5"/>
  <c r="AB47" i="5"/>
  <c r="W47" i="5"/>
  <c r="V47" i="5"/>
  <c r="T47" i="5"/>
  <c r="S47" i="5"/>
  <c r="O47" i="5"/>
  <c r="AN46" i="5"/>
  <c r="AK46" i="5"/>
  <c r="AM46" i="5" s="1"/>
  <c r="U46" i="5" s="1"/>
  <c r="W46" i="5"/>
  <c r="V46" i="5"/>
  <c r="AJ46" i="5" s="1"/>
  <c r="T46" i="5"/>
  <c r="S46" i="5"/>
  <c r="O46" i="5"/>
  <c r="AN45" i="5"/>
  <c r="AM45" i="5"/>
  <c r="U45" i="5" s="1"/>
  <c r="AK45" i="5"/>
  <c r="W45" i="5"/>
  <c r="V45" i="5"/>
  <c r="AH45" i="5" s="1"/>
  <c r="T45" i="5"/>
  <c r="S45" i="5"/>
  <c r="O45" i="5"/>
  <c r="AN44" i="5"/>
  <c r="AK44" i="5"/>
  <c r="AM44" i="5" s="1"/>
  <c r="U44" i="5" s="1"/>
  <c r="AH44" i="5"/>
  <c r="AC44" i="5"/>
  <c r="W44" i="5"/>
  <c r="V44" i="5"/>
  <c r="AF44" i="5" s="1"/>
  <c r="T44" i="5"/>
  <c r="S44" i="5"/>
  <c r="O44" i="5"/>
  <c r="AN43" i="5"/>
  <c r="AM43" i="5"/>
  <c r="AK43" i="5"/>
  <c r="W43" i="5"/>
  <c r="V43" i="5"/>
  <c r="T43" i="5"/>
  <c r="AF43" i="5" s="1"/>
  <c r="S43" i="5"/>
  <c r="O43" i="5"/>
  <c r="AN42" i="5"/>
  <c r="AM42" i="5"/>
  <c r="U42" i="5" s="1"/>
  <c r="AK42" i="5"/>
  <c r="W42" i="5"/>
  <c r="V42" i="5"/>
  <c r="T42" i="5"/>
  <c r="AJ42" i="5" s="1"/>
  <c r="S42" i="5"/>
  <c r="O42" i="5"/>
  <c r="AN41" i="5"/>
  <c r="AM41" i="5"/>
  <c r="U41" i="5" s="1"/>
  <c r="AK41" i="5"/>
  <c r="AH41" i="5"/>
  <c r="AB41" i="5"/>
  <c r="W41" i="5"/>
  <c r="V41" i="5"/>
  <c r="T41" i="5"/>
  <c r="S41" i="5"/>
  <c r="O41" i="5"/>
  <c r="AN40" i="5"/>
  <c r="AK40" i="5"/>
  <c r="AM40" i="5" s="1"/>
  <c r="U40" i="5" s="1"/>
  <c r="AF40" i="5"/>
  <c r="W40" i="5"/>
  <c r="V40" i="5"/>
  <c r="T40" i="5"/>
  <c r="S40" i="5"/>
  <c r="O40" i="5"/>
  <c r="AN39" i="5"/>
  <c r="AM39" i="5"/>
  <c r="U39" i="5" s="1"/>
  <c r="AK39" i="5"/>
  <c r="AH39" i="5"/>
  <c r="AF39" i="5"/>
  <c r="AB39" i="5"/>
  <c r="W39" i="5"/>
  <c r="V39" i="5"/>
  <c r="T39" i="5"/>
  <c r="S39" i="5"/>
  <c r="O39" i="5"/>
  <c r="AN38" i="5"/>
  <c r="AK38" i="5"/>
  <c r="AM38" i="5" s="1"/>
  <c r="U38" i="5" s="1"/>
  <c r="W38" i="5"/>
  <c r="V38" i="5"/>
  <c r="AF38" i="5" s="1"/>
  <c r="T38" i="5"/>
  <c r="AG38" i="5" s="1"/>
  <c r="S38" i="5"/>
  <c r="O38" i="5"/>
  <c r="AN37" i="5"/>
  <c r="AM37" i="5"/>
  <c r="U37" i="5" s="1"/>
  <c r="AK37" i="5"/>
  <c r="W37" i="5"/>
  <c r="V37" i="5"/>
  <c r="AH37" i="5" s="1"/>
  <c r="T37" i="5"/>
  <c r="S37" i="5"/>
  <c r="O37" i="5"/>
  <c r="AN36" i="5"/>
  <c r="AK36" i="5"/>
  <c r="AM36" i="5" s="1"/>
  <c r="U36" i="5" s="1"/>
  <c r="AH36" i="5"/>
  <c r="AC36" i="5"/>
  <c r="W36" i="5"/>
  <c r="V36" i="5"/>
  <c r="AF36" i="5" s="1"/>
  <c r="T36" i="5"/>
  <c r="S36" i="5"/>
  <c r="O36" i="5"/>
  <c r="AN35" i="5"/>
  <c r="AM35" i="5"/>
  <c r="AK35" i="5"/>
  <c r="W35" i="5"/>
  <c r="V35" i="5"/>
  <c r="T35" i="5"/>
  <c r="S35" i="5"/>
  <c r="O35" i="5"/>
  <c r="AN34" i="5"/>
  <c r="AM34" i="5"/>
  <c r="U34" i="5" s="1"/>
  <c r="AK34" i="5"/>
  <c r="W34" i="5"/>
  <c r="V34" i="5"/>
  <c r="T34" i="5"/>
  <c r="AJ34" i="5" s="1"/>
  <c r="S34" i="5"/>
  <c r="O34" i="5"/>
  <c r="AN33" i="5"/>
  <c r="AM33" i="5"/>
  <c r="U33" i="5" s="1"/>
  <c r="AK33" i="5"/>
  <c r="AH33" i="5"/>
  <c r="AB33" i="5"/>
  <c r="W33" i="5"/>
  <c r="V33" i="5"/>
  <c r="T33" i="5"/>
  <c r="AE33" i="5" s="1"/>
  <c r="S33" i="5"/>
  <c r="O33" i="5"/>
  <c r="AN32" i="5"/>
  <c r="AK32" i="5"/>
  <c r="AM32" i="5" s="1"/>
  <c r="U32" i="5" s="1"/>
  <c r="AF32" i="5"/>
  <c r="W32" i="5"/>
  <c r="V32" i="5"/>
  <c r="T32" i="5"/>
  <c r="S32" i="5"/>
  <c r="O32" i="5"/>
  <c r="AN31" i="5"/>
  <c r="AM31" i="5"/>
  <c r="U31" i="5" s="1"/>
  <c r="AK31" i="5"/>
  <c r="AH31" i="5"/>
  <c r="AF31" i="5"/>
  <c r="AB31" i="5"/>
  <c r="W31" i="5"/>
  <c r="V31" i="5"/>
  <c r="T31" i="5"/>
  <c r="S31" i="5"/>
  <c r="O31" i="5"/>
  <c r="AN30" i="5"/>
  <c r="AK30" i="5"/>
  <c r="AM30" i="5" s="1"/>
  <c r="U30" i="5" s="1"/>
  <c r="W30" i="5"/>
  <c r="V30" i="5"/>
  <c r="AF30" i="5" s="1"/>
  <c r="T30" i="5"/>
  <c r="S30" i="5"/>
  <c r="O30" i="5"/>
  <c r="AN29" i="5"/>
  <c r="AM29" i="5"/>
  <c r="U29" i="5" s="1"/>
  <c r="AK29" i="5"/>
  <c r="W29" i="5"/>
  <c r="V29" i="5"/>
  <c r="AH29" i="5" s="1"/>
  <c r="T29" i="5"/>
  <c r="S29" i="5"/>
  <c r="O29" i="5"/>
  <c r="AN28" i="5"/>
  <c r="AK28" i="5"/>
  <c r="AM28" i="5" s="1"/>
  <c r="U28" i="5" s="1"/>
  <c r="AH28" i="5"/>
  <c r="AC28" i="5"/>
  <c r="W28" i="5"/>
  <c r="V28" i="5"/>
  <c r="AF28" i="5" s="1"/>
  <c r="T28" i="5"/>
  <c r="S28" i="5"/>
  <c r="O28" i="5"/>
  <c r="AN27" i="5"/>
  <c r="AM27" i="5"/>
  <c r="AK27" i="5"/>
  <c r="W27" i="5"/>
  <c r="V27" i="5"/>
  <c r="T27" i="5"/>
  <c r="AJ27" i="5" s="1"/>
  <c r="S27" i="5"/>
  <c r="O27" i="5"/>
  <c r="AN26" i="5"/>
  <c r="AM26" i="5"/>
  <c r="U26" i="5" s="1"/>
  <c r="AK26" i="5"/>
  <c r="W26" i="5"/>
  <c r="V26" i="5"/>
  <c r="T26" i="5"/>
  <c r="AH26" i="5" s="1"/>
  <c r="S26" i="5"/>
  <c r="O26" i="5"/>
  <c r="AN25" i="5"/>
  <c r="AM25" i="5"/>
  <c r="U25" i="5" s="1"/>
  <c r="AK25" i="5"/>
  <c r="AH25" i="5"/>
  <c r="AB25" i="5"/>
  <c r="W25" i="5"/>
  <c r="V25" i="5"/>
  <c r="T25" i="5"/>
  <c r="S25" i="5"/>
  <c r="O25" i="5"/>
  <c r="AN24" i="5"/>
  <c r="AK24" i="5"/>
  <c r="AM24" i="5" s="1"/>
  <c r="U24" i="5" s="1"/>
  <c r="AF24" i="5"/>
  <c r="W24" i="5"/>
  <c r="V24" i="5"/>
  <c r="T24" i="5"/>
  <c r="S24" i="5"/>
  <c r="O24" i="5"/>
  <c r="AN23" i="5"/>
  <c r="AM23" i="5"/>
  <c r="U23" i="5" s="1"/>
  <c r="AK23" i="5"/>
  <c r="AH23" i="5"/>
  <c r="AF23" i="5"/>
  <c r="AB23" i="5"/>
  <c r="W23" i="5"/>
  <c r="V23" i="5"/>
  <c r="T23" i="5"/>
  <c r="S23" i="5"/>
  <c r="O23" i="5"/>
  <c r="AN22" i="5"/>
  <c r="AK22" i="5"/>
  <c r="AM22" i="5" s="1"/>
  <c r="U22" i="5" s="1"/>
  <c r="W22" i="5"/>
  <c r="V22" i="5"/>
  <c r="AF22" i="5" s="1"/>
  <c r="T22" i="5"/>
  <c r="S22" i="5"/>
  <c r="O22" i="5"/>
  <c r="AN21" i="5"/>
  <c r="AM21" i="5"/>
  <c r="U21" i="5" s="1"/>
  <c r="AK21" i="5"/>
  <c r="W21" i="5"/>
  <c r="V21" i="5"/>
  <c r="AF21" i="5" s="1"/>
  <c r="T21" i="5"/>
  <c r="S21" i="5"/>
  <c r="O21" i="5"/>
  <c r="AN20" i="5"/>
  <c r="AK20" i="5"/>
  <c r="AM20" i="5" s="1"/>
  <c r="U20" i="5" s="1"/>
  <c r="W20" i="5"/>
  <c r="V20" i="5"/>
  <c r="T20" i="5"/>
  <c r="AI20" i="5" s="1"/>
  <c r="S20" i="5"/>
  <c r="O20" i="5"/>
  <c r="AN19" i="5"/>
  <c r="AM19" i="5"/>
  <c r="U19" i="5" s="1"/>
  <c r="AK19" i="5"/>
  <c r="W19" i="5"/>
  <c r="V19" i="5"/>
  <c r="AH19" i="5" s="1"/>
  <c r="T19" i="5"/>
  <c r="AG19" i="5" s="1"/>
  <c r="S19" i="5"/>
  <c r="O19" i="5"/>
  <c r="AN18" i="5"/>
  <c r="AK18" i="5"/>
  <c r="AM18" i="5" s="1"/>
  <c r="U18" i="5" s="1"/>
  <c r="W18" i="5"/>
  <c r="V18" i="5"/>
  <c r="T18" i="5"/>
  <c r="AI18" i="5" s="1"/>
  <c r="S18" i="5"/>
  <c r="O18" i="5"/>
  <c r="AN17" i="5"/>
  <c r="AM17" i="5"/>
  <c r="U17" i="5" s="1"/>
  <c r="AK17" i="5"/>
  <c r="W17" i="5"/>
  <c r="V17" i="5"/>
  <c r="AI17" i="5" s="1"/>
  <c r="T17" i="5"/>
  <c r="AG17" i="5" s="1"/>
  <c r="S17" i="5"/>
  <c r="O17" i="5"/>
  <c r="AN16" i="5"/>
  <c r="AK16" i="5"/>
  <c r="AM16" i="5" s="1"/>
  <c r="U16" i="5" s="1"/>
  <c r="W16" i="5"/>
  <c r="V16" i="5"/>
  <c r="T16" i="5"/>
  <c r="AI16" i="5" s="1"/>
  <c r="S16" i="5"/>
  <c r="O16" i="5"/>
  <c r="AN15" i="5"/>
  <c r="AM15" i="5"/>
  <c r="U15" i="5" s="1"/>
  <c r="AK15" i="5"/>
  <c r="W15" i="5"/>
  <c r="V15" i="5"/>
  <c r="AH15" i="5" s="1"/>
  <c r="T15" i="5"/>
  <c r="AG15" i="5" s="1"/>
  <c r="S15" i="5"/>
  <c r="O15" i="5"/>
  <c r="AN14" i="5"/>
  <c r="AK14" i="5"/>
  <c r="AM14" i="5" s="1"/>
  <c r="U14" i="5" s="1"/>
  <c r="W14" i="5"/>
  <c r="V14" i="5"/>
  <c r="T14" i="5"/>
  <c r="AI14" i="5" s="1"/>
  <c r="S14" i="5"/>
  <c r="O14" i="5"/>
  <c r="AN13" i="5"/>
  <c r="AM13" i="5"/>
  <c r="U13" i="5" s="1"/>
  <c r="AK13" i="5"/>
  <c r="W13" i="5"/>
  <c r="V13" i="5"/>
  <c r="AE13" i="5" s="1"/>
  <c r="T13" i="5"/>
  <c r="AG13" i="5" s="1"/>
  <c r="S13" i="5"/>
  <c r="O13" i="5"/>
  <c r="AN12" i="5"/>
  <c r="AK12" i="5"/>
  <c r="AM12" i="5" s="1"/>
  <c r="U12" i="5" s="1"/>
  <c r="W12" i="5"/>
  <c r="V12" i="5"/>
  <c r="T12" i="5"/>
  <c r="AI12" i="5" s="1"/>
  <c r="S12" i="5"/>
  <c r="O12" i="5"/>
  <c r="AN11" i="5"/>
  <c r="AM11" i="5"/>
  <c r="U11" i="5" s="1"/>
  <c r="AK11" i="5"/>
  <c r="W11" i="5"/>
  <c r="V11" i="5"/>
  <c r="AE11" i="5" s="1"/>
  <c r="T11" i="5"/>
  <c r="AG11" i="5" s="1"/>
  <c r="S11" i="5"/>
  <c r="O11" i="5"/>
  <c r="AN10" i="5"/>
  <c r="AK10" i="5"/>
  <c r="AM10" i="5" s="1"/>
  <c r="U10" i="5" s="1"/>
  <c r="W10" i="5"/>
  <c r="V10" i="5"/>
  <c r="T10" i="5"/>
  <c r="AI10" i="5" s="1"/>
  <c r="S10" i="5"/>
  <c r="O10" i="5"/>
  <c r="AN9" i="5"/>
  <c r="AM9" i="5"/>
  <c r="U9" i="5" s="1"/>
  <c r="AK9" i="5"/>
  <c r="W9" i="5"/>
  <c r="V9" i="5"/>
  <c r="AD9" i="5" s="1"/>
  <c r="T9" i="5"/>
  <c r="AG9" i="5" s="1"/>
  <c r="S9" i="5"/>
  <c r="O9" i="5"/>
  <c r="AN8" i="5"/>
  <c r="AK8" i="5"/>
  <c r="AM8" i="5" s="1"/>
  <c r="U8" i="5" s="1"/>
  <c r="W8" i="5"/>
  <c r="V8" i="5"/>
  <c r="T8" i="5"/>
  <c r="AI8" i="5" s="1"/>
  <c r="S8" i="5"/>
  <c r="O8" i="5"/>
  <c r="V7" i="5"/>
  <c r="S7" i="5"/>
  <c r="O7" i="5"/>
  <c r="T7" i="5" s="1"/>
  <c r="O9" i="3"/>
  <c r="T9" i="3" s="1"/>
  <c r="S9" i="3"/>
  <c r="V9" i="3"/>
  <c r="AC9" i="3"/>
  <c r="AG9" i="3"/>
  <c r="O10" i="3"/>
  <c r="S10" i="3"/>
  <c r="T10" i="3" s="1"/>
  <c r="W10" i="3" s="1"/>
  <c r="V10" i="3"/>
  <c r="AE10" i="3" s="1"/>
  <c r="O11" i="3"/>
  <c r="T11" i="3" s="1"/>
  <c r="AC11" i="3" s="1"/>
  <c r="S11" i="3"/>
  <c r="V11" i="3"/>
  <c r="AG11" i="3" s="1"/>
  <c r="O12" i="3"/>
  <c r="S12" i="3"/>
  <c r="T12" i="3" s="1"/>
  <c r="V12" i="3"/>
  <c r="W12" i="3"/>
  <c r="AI12" i="3"/>
  <c r="O13" i="3"/>
  <c r="T13" i="3" s="1"/>
  <c r="AG13" i="3" s="1"/>
  <c r="S13" i="3"/>
  <c r="V13" i="3"/>
  <c r="AC13" i="3"/>
  <c r="O14" i="3"/>
  <c r="S14" i="3"/>
  <c r="T14" i="3" s="1"/>
  <c r="W14" i="3" s="1"/>
  <c r="V14" i="3"/>
  <c r="AE14" i="3"/>
  <c r="AI14" i="3"/>
  <c r="O15" i="3"/>
  <c r="T15" i="3" s="1"/>
  <c r="S15" i="3"/>
  <c r="V15" i="3"/>
  <c r="O16" i="3"/>
  <c r="S16" i="3"/>
  <c r="T16" i="3" s="1"/>
  <c r="AI16" i="3" s="1"/>
  <c r="V16" i="3"/>
  <c r="W16" i="3"/>
  <c r="O17" i="3"/>
  <c r="T17" i="3" s="1"/>
  <c r="S17" i="3"/>
  <c r="V17" i="3"/>
  <c r="O18" i="3"/>
  <c r="S18" i="3"/>
  <c r="T18" i="3" s="1"/>
  <c r="W18" i="3" s="1"/>
  <c r="V18" i="3"/>
  <c r="AI18" i="3"/>
  <c r="O19" i="3"/>
  <c r="T19" i="3" s="1"/>
  <c r="S19" i="3"/>
  <c r="V19" i="3"/>
  <c r="AC19" i="3"/>
  <c r="AG19" i="3"/>
  <c r="O20" i="3"/>
  <c r="S20" i="3"/>
  <c r="T20" i="3" s="1"/>
  <c r="V20" i="3"/>
  <c r="AI20" i="3" s="1"/>
  <c r="W20" i="3"/>
  <c r="O21" i="3"/>
  <c r="T21" i="3" s="1"/>
  <c r="S21" i="3"/>
  <c r="V21" i="3"/>
  <c r="AC21" i="3" s="1"/>
  <c r="O22" i="3"/>
  <c r="S22" i="3"/>
  <c r="T22" i="3" s="1"/>
  <c r="V22" i="3"/>
  <c r="O23" i="3"/>
  <c r="T23" i="3" s="1"/>
  <c r="AC23" i="3" s="1"/>
  <c r="S23" i="3"/>
  <c r="V23" i="3"/>
  <c r="O24" i="3"/>
  <c r="S24" i="3"/>
  <c r="T24" i="3" s="1"/>
  <c r="V24" i="3"/>
  <c r="W24" i="3"/>
  <c r="AI24" i="3"/>
  <c r="O25" i="3"/>
  <c r="T25" i="3" s="1"/>
  <c r="S25" i="3"/>
  <c r="V25" i="3"/>
  <c r="O26" i="3"/>
  <c r="S26" i="3"/>
  <c r="T26" i="3" s="1"/>
  <c r="V26" i="3"/>
  <c r="W26" i="3"/>
  <c r="AI26" i="3"/>
  <c r="O27" i="3"/>
  <c r="T27" i="3" s="1"/>
  <c r="S27" i="3"/>
  <c r="V27" i="3"/>
  <c r="AC27" i="3"/>
  <c r="O28" i="3"/>
  <c r="S28" i="3"/>
  <c r="T28" i="3" s="1"/>
  <c r="V28" i="3"/>
  <c r="O29" i="3"/>
  <c r="T29" i="3" s="1"/>
  <c r="AC29" i="3" s="1"/>
  <c r="S29" i="3"/>
  <c r="V29" i="3"/>
  <c r="O30" i="3"/>
  <c r="S30" i="3"/>
  <c r="T30" i="3" s="1"/>
  <c r="V30" i="3"/>
  <c r="O31" i="3"/>
  <c r="S31" i="3"/>
  <c r="V31" i="3"/>
  <c r="O32" i="3"/>
  <c r="S32" i="3"/>
  <c r="T32" i="3" s="1"/>
  <c r="V32" i="3"/>
  <c r="O33" i="3"/>
  <c r="S33" i="3"/>
  <c r="T33" i="3"/>
  <c r="V33" i="3"/>
  <c r="AE33" i="3" s="1"/>
  <c r="AB33" i="3"/>
  <c r="AC33" i="3"/>
  <c r="AG33" i="3"/>
  <c r="AI33" i="3"/>
  <c r="AJ33" i="3"/>
  <c r="O34" i="3"/>
  <c r="T34" i="3" s="1"/>
  <c r="S34" i="3"/>
  <c r="V34" i="3"/>
  <c r="AG34" i="3" s="1"/>
  <c r="W34" i="3"/>
  <c r="O35" i="3"/>
  <c r="S35" i="3"/>
  <c r="T35" i="3"/>
  <c r="AB35" i="3" s="1"/>
  <c r="V35" i="3"/>
  <c r="O36" i="3"/>
  <c r="T36" i="3" s="1"/>
  <c r="S36" i="3"/>
  <c r="V36" i="3"/>
  <c r="W36" i="3"/>
  <c r="O37" i="3"/>
  <c r="S37" i="3"/>
  <c r="T37" i="3" s="1"/>
  <c r="V37" i="3"/>
  <c r="W37" i="3"/>
  <c r="AF37" i="3"/>
  <c r="O38" i="3"/>
  <c r="S38" i="3"/>
  <c r="V38" i="3"/>
  <c r="O39" i="3"/>
  <c r="S39" i="3"/>
  <c r="T39" i="3" s="1"/>
  <c r="V39" i="3"/>
  <c r="AE39" i="3"/>
  <c r="AJ39" i="3"/>
  <c r="O40" i="3"/>
  <c r="S40" i="3"/>
  <c r="V40" i="3"/>
  <c r="O41" i="3"/>
  <c r="S41" i="3"/>
  <c r="T41" i="3"/>
  <c r="AC41" i="3" s="1"/>
  <c r="V41" i="3"/>
  <c r="AE41" i="3" s="1"/>
  <c r="AG41" i="3"/>
  <c r="AI41" i="3"/>
  <c r="O42" i="3"/>
  <c r="T42" i="3" s="1"/>
  <c r="S42" i="3"/>
  <c r="V42" i="3"/>
  <c r="AG42" i="3" s="1"/>
  <c r="W42" i="3"/>
  <c r="O43" i="3"/>
  <c r="S43" i="3"/>
  <c r="T43" i="3"/>
  <c r="V43" i="3"/>
  <c r="AB43" i="3"/>
  <c r="AG43" i="3"/>
  <c r="O44" i="3"/>
  <c r="T44" i="3" s="1"/>
  <c r="S44" i="3"/>
  <c r="V44" i="3"/>
  <c r="W44" i="3"/>
  <c r="O45" i="3"/>
  <c r="S45" i="3"/>
  <c r="T45" i="3" s="1"/>
  <c r="AF45" i="3" s="1"/>
  <c r="V45" i="3"/>
  <c r="W45" i="3"/>
  <c r="O46" i="3"/>
  <c r="S46" i="3"/>
  <c r="V46" i="3"/>
  <c r="O47" i="3"/>
  <c r="S47" i="3"/>
  <c r="T47" i="3" s="1"/>
  <c r="V47" i="3"/>
  <c r="O48" i="3"/>
  <c r="S48" i="3"/>
  <c r="V48" i="3"/>
  <c r="O49" i="3"/>
  <c r="S49" i="3"/>
  <c r="T49" i="3"/>
  <c r="V49" i="3"/>
  <c r="AC49" i="3"/>
  <c r="AE49" i="3"/>
  <c r="AJ49" i="3"/>
  <c r="O50" i="3"/>
  <c r="T50" i="3" s="1"/>
  <c r="AG50" i="3" s="1"/>
  <c r="S50" i="3"/>
  <c r="V50" i="3"/>
  <c r="O51" i="3"/>
  <c r="S51" i="3"/>
  <c r="T51" i="3"/>
  <c r="V51" i="3"/>
  <c r="O52" i="3"/>
  <c r="T52" i="3" s="1"/>
  <c r="AC52" i="3" s="1"/>
  <c r="S52" i="3"/>
  <c r="V52" i="3"/>
  <c r="W52" i="3"/>
  <c r="AE52" i="3"/>
  <c r="O53" i="3"/>
  <c r="S53" i="3"/>
  <c r="T53" i="3" s="1"/>
  <c r="V53" i="3"/>
  <c r="O54" i="3"/>
  <c r="S54" i="3"/>
  <c r="V54" i="3"/>
  <c r="O55" i="3"/>
  <c r="S55" i="3"/>
  <c r="T55" i="3" s="1"/>
  <c r="V55" i="3"/>
  <c r="O56" i="3"/>
  <c r="S56" i="3"/>
  <c r="V56" i="3"/>
  <c r="O57" i="3"/>
  <c r="S57" i="3"/>
  <c r="T57" i="3"/>
  <c r="V57" i="3"/>
  <c r="AG57" i="3" s="1"/>
  <c r="AE57" i="3"/>
  <c r="O58" i="3"/>
  <c r="T58" i="3" s="1"/>
  <c r="S58" i="3"/>
  <c r="V58" i="3"/>
  <c r="O59" i="3"/>
  <c r="S59" i="3"/>
  <c r="T59" i="3"/>
  <c r="AC59" i="3" s="1"/>
  <c r="V59" i="3"/>
  <c r="O60" i="3"/>
  <c r="T60" i="3" s="1"/>
  <c r="S60" i="3"/>
  <c r="V60" i="3"/>
  <c r="AE60" i="3"/>
  <c r="AG60" i="3"/>
  <c r="O61" i="3"/>
  <c r="S61" i="3"/>
  <c r="T61" i="3" s="1"/>
  <c r="V61" i="3"/>
  <c r="AB61" i="3" s="1"/>
  <c r="O62" i="3"/>
  <c r="S62" i="3"/>
  <c r="V62" i="3"/>
  <c r="O63" i="3"/>
  <c r="S63" i="3"/>
  <c r="T63" i="3" s="1"/>
  <c r="V63" i="3"/>
  <c r="AF63" i="3" s="1"/>
  <c r="W63" i="3"/>
  <c r="AC63" i="3"/>
  <c r="AI63" i="3"/>
  <c r="AJ63" i="3"/>
  <c r="O64" i="3"/>
  <c r="S64" i="3"/>
  <c r="V64" i="3"/>
  <c r="O65" i="3"/>
  <c r="S65" i="3"/>
  <c r="T65" i="3"/>
  <c r="V65" i="3"/>
  <c r="AG65" i="3" s="1"/>
  <c r="AB65" i="3"/>
  <c r="AC65" i="3"/>
  <c r="AI65" i="3"/>
  <c r="AJ65" i="3"/>
  <c r="O66" i="3"/>
  <c r="S66" i="3"/>
  <c r="V66" i="3"/>
  <c r="O67" i="3"/>
  <c r="S67" i="3"/>
  <c r="T67" i="3"/>
  <c r="V67" i="3"/>
  <c r="AI67" i="3"/>
  <c r="O68" i="3"/>
  <c r="T68" i="3" s="1"/>
  <c r="AI68" i="3" s="1"/>
  <c r="S68" i="3"/>
  <c r="V68" i="3"/>
  <c r="W68" i="3"/>
  <c r="AD68" i="3"/>
  <c r="O69" i="3"/>
  <c r="S69" i="3"/>
  <c r="T69" i="3"/>
  <c r="V69" i="3"/>
  <c r="O70" i="3"/>
  <c r="S70" i="3"/>
  <c r="V70" i="3"/>
  <c r="O71" i="3"/>
  <c r="S71" i="3"/>
  <c r="T71" i="3" s="1"/>
  <c r="AC71" i="3" s="1"/>
  <c r="V71" i="3"/>
  <c r="AE71" i="3" s="1"/>
  <c r="W71" i="3"/>
  <c r="AF71" i="3"/>
  <c r="AI71" i="3"/>
  <c r="O72" i="3"/>
  <c r="T72" i="3" s="1"/>
  <c r="S72" i="3"/>
  <c r="V72" i="3"/>
  <c r="O73" i="3"/>
  <c r="S73" i="3"/>
  <c r="T73" i="3"/>
  <c r="V73" i="3"/>
  <c r="O74" i="3"/>
  <c r="T74" i="3" s="1"/>
  <c r="S74" i="3"/>
  <c r="V74" i="3"/>
  <c r="W74" i="3"/>
  <c r="AC74" i="3"/>
  <c r="AH74" i="3"/>
  <c r="O75" i="3"/>
  <c r="S75" i="3"/>
  <c r="V75" i="3"/>
  <c r="O76" i="3"/>
  <c r="S76" i="3"/>
  <c r="T76" i="3"/>
  <c r="V76" i="3"/>
  <c r="AH76" i="3" s="1"/>
  <c r="AC76" i="3"/>
  <c r="O77" i="3"/>
  <c r="T77" i="3" s="1"/>
  <c r="S77" i="3"/>
  <c r="V77" i="3"/>
  <c r="O78" i="3"/>
  <c r="S78" i="3"/>
  <c r="T78" i="3"/>
  <c r="V78" i="3"/>
  <c r="AD78" i="3"/>
  <c r="AH78" i="3"/>
  <c r="O79" i="3"/>
  <c r="S79" i="3"/>
  <c r="V79" i="3"/>
  <c r="O80" i="3"/>
  <c r="S80" i="3"/>
  <c r="T80" i="3"/>
  <c r="AD80" i="3" s="1"/>
  <c r="V80" i="3"/>
  <c r="AH80" i="3" s="1"/>
  <c r="AJ80" i="3"/>
  <c r="O81" i="3"/>
  <c r="T81" i="3" s="1"/>
  <c r="S81" i="3"/>
  <c r="V81" i="3"/>
  <c r="O82" i="3"/>
  <c r="S82" i="3"/>
  <c r="T82" i="3"/>
  <c r="V82" i="3"/>
  <c r="AD82" i="3"/>
  <c r="AH82" i="3"/>
  <c r="O83" i="3"/>
  <c r="S83" i="3"/>
  <c r="V83" i="3"/>
  <c r="O84" i="3"/>
  <c r="S84" i="3"/>
  <c r="T84" i="3"/>
  <c r="V84" i="3"/>
  <c r="AH84" i="3" s="1"/>
  <c r="AC84" i="3"/>
  <c r="O85" i="3"/>
  <c r="T85" i="3" s="1"/>
  <c r="S85" i="3"/>
  <c r="V85" i="3"/>
  <c r="O86" i="3"/>
  <c r="S86" i="3"/>
  <c r="T86" i="3"/>
  <c r="V86" i="3"/>
  <c r="AD86" i="3"/>
  <c r="AH86" i="3"/>
  <c r="O87" i="3"/>
  <c r="S87" i="3"/>
  <c r="V87" i="3"/>
  <c r="O88" i="3"/>
  <c r="S88" i="3"/>
  <c r="T88" i="3"/>
  <c r="AD88" i="3" s="1"/>
  <c r="V88" i="3"/>
  <c r="AH88" i="3" s="1"/>
  <c r="AJ88" i="3"/>
  <c r="O89" i="3"/>
  <c r="T89" i="3" s="1"/>
  <c r="AB89" i="3" s="1"/>
  <c r="S89" i="3"/>
  <c r="V89" i="3"/>
  <c r="O90" i="3"/>
  <c r="S90" i="3"/>
  <c r="T90" i="3"/>
  <c r="V90" i="3"/>
  <c r="AD90" i="3"/>
  <c r="O91" i="3"/>
  <c r="S91" i="3"/>
  <c r="V91" i="3"/>
  <c r="O92" i="3"/>
  <c r="S92" i="3"/>
  <c r="T92" i="3"/>
  <c r="V92" i="3"/>
  <c r="O93" i="3"/>
  <c r="T93" i="3" s="1"/>
  <c r="AH93" i="3" s="1"/>
  <c r="S93" i="3"/>
  <c r="V93" i="3"/>
  <c r="W93" i="3"/>
  <c r="AF93" i="3"/>
  <c r="O94" i="3"/>
  <c r="T94" i="3" s="1"/>
  <c r="S94" i="3"/>
  <c r="V94" i="3"/>
  <c r="AF94" i="3" s="1"/>
  <c r="O95" i="3"/>
  <c r="T95" i="3" s="1"/>
  <c r="S95" i="3"/>
  <c r="V95" i="3"/>
  <c r="O96" i="3"/>
  <c r="T96" i="3" s="1"/>
  <c r="S96" i="3"/>
  <c r="V96" i="3"/>
  <c r="AC96" i="3"/>
  <c r="AJ96" i="3"/>
  <c r="O97" i="3"/>
  <c r="S97" i="3"/>
  <c r="T97" i="3" s="1"/>
  <c r="V97" i="3"/>
  <c r="O98" i="3"/>
  <c r="S98" i="3"/>
  <c r="T98" i="3"/>
  <c r="V98" i="3"/>
  <c r="AJ98" i="3" s="1"/>
  <c r="O99" i="3"/>
  <c r="S99" i="3"/>
  <c r="T99" i="3"/>
  <c r="V99" i="3"/>
  <c r="AD99" i="3"/>
  <c r="AF99" i="3"/>
  <c r="O100" i="3"/>
  <c r="S100" i="3"/>
  <c r="T100" i="3"/>
  <c r="V100" i="3"/>
  <c r="O101" i="3"/>
  <c r="T101" i="3" s="1"/>
  <c r="AH101" i="3" s="1"/>
  <c r="S101" i="3"/>
  <c r="V101" i="3"/>
  <c r="W101" i="3"/>
  <c r="AF101" i="3"/>
  <c r="O102" i="3"/>
  <c r="T102" i="3" s="1"/>
  <c r="S102" i="3"/>
  <c r="V102" i="3"/>
  <c r="O103" i="3"/>
  <c r="T103" i="3" s="1"/>
  <c r="AH103" i="3" s="1"/>
  <c r="S103" i="3"/>
  <c r="V103" i="3"/>
  <c r="AB103" i="3"/>
  <c r="AI103" i="3"/>
  <c r="O104" i="3"/>
  <c r="T104" i="3" s="1"/>
  <c r="S104" i="3"/>
  <c r="V104" i="3"/>
  <c r="O105" i="3"/>
  <c r="S105" i="3"/>
  <c r="T105" i="3" s="1"/>
  <c r="AD105" i="3" s="1"/>
  <c r="V105" i="3"/>
  <c r="O106" i="3"/>
  <c r="S106" i="3"/>
  <c r="T106" i="3"/>
  <c r="V106" i="3"/>
  <c r="AD106" i="3"/>
  <c r="AJ106" i="3"/>
  <c r="O107" i="3"/>
  <c r="S107" i="3"/>
  <c r="T107" i="3"/>
  <c r="V107" i="3"/>
  <c r="O108" i="3"/>
  <c r="S108" i="3"/>
  <c r="T108" i="3"/>
  <c r="AD108" i="3" s="1"/>
  <c r="V108" i="3"/>
  <c r="AF108" i="3"/>
  <c r="O109" i="3"/>
  <c r="T109" i="3" s="1"/>
  <c r="AH109" i="3" s="1"/>
  <c r="S109" i="3"/>
  <c r="V109" i="3"/>
  <c r="W109" i="3"/>
  <c r="O110" i="3"/>
  <c r="T110" i="3" s="1"/>
  <c r="S110" i="3"/>
  <c r="V110" i="3"/>
  <c r="O111" i="3"/>
  <c r="T111" i="3" s="1"/>
  <c r="AB111" i="3" s="1"/>
  <c r="S111" i="3"/>
  <c r="V111" i="3"/>
  <c r="O112" i="3"/>
  <c r="T112" i="3" s="1"/>
  <c r="AC112" i="3" s="1"/>
  <c r="S112" i="3"/>
  <c r="V112" i="3"/>
  <c r="AH112" i="3" s="1"/>
  <c r="O113" i="3"/>
  <c r="S113" i="3"/>
  <c r="T113" i="3" s="1"/>
  <c r="V113" i="3"/>
  <c r="O114" i="3"/>
  <c r="S114" i="3"/>
  <c r="T114" i="3"/>
  <c r="AC114" i="3" s="1"/>
  <c r="V114" i="3"/>
  <c r="O115" i="3"/>
  <c r="S115" i="3"/>
  <c r="T115" i="3"/>
  <c r="V115" i="3"/>
  <c r="O116" i="3"/>
  <c r="S116" i="3"/>
  <c r="T116" i="3"/>
  <c r="V116" i="3"/>
  <c r="AD116" i="3"/>
  <c r="AF116" i="3"/>
  <c r="O117" i="3"/>
  <c r="T117" i="3" s="1"/>
  <c r="S117" i="3"/>
  <c r="V117" i="3"/>
  <c r="W117" i="3"/>
  <c r="O118" i="3"/>
  <c r="T118" i="3" s="1"/>
  <c r="AF118" i="3" s="1"/>
  <c r="S118" i="3"/>
  <c r="V118" i="3"/>
  <c r="O119" i="3"/>
  <c r="T119" i="3" s="1"/>
  <c r="AB119" i="3" s="1"/>
  <c r="S119" i="3"/>
  <c r="V119" i="3"/>
  <c r="O120" i="3"/>
  <c r="S120" i="3"/>
  <c r="V120" i="3"/>
  <c r="O121" i="3"/>
  <c r="S121" i="3"/>
  <c r="T121" i="3" s="1"/>
  <c r="AE121" i="3" s="1"/>
  <c r="V121" i="3"/>
  <c r="W121" i="3"/>
  <c r="AI121" i="3"/>
  <c r="O122" i="3"/>
  <c r="S122" i="3"/>
  <c r="V122" i="3"/>
  <c r="O123" i="3"/>
  <c r="S123" i="3"/>
  <c r="T123" i="3"/>
  <c r="V123" i="3"/>
  <c r="AG123" i="3" s="1"/>
  <c r="AB123" i="3"/>
  <c r="O124" i="3"/>
  <c r="S124" i="3"/>
  <c r="V124" i="3"/>
  <c r="O125" i="3"/>
  <c r="S125" i="3"/>
  <c r="T125" i="3"/>
  <c r="AI125" i="3" s="1"/>
  <c r="V125" i="3"/>
  <c r="O126" i="3"/>
  <c r="T126" i="3" s="1"/>
  <c r="S126" i="3"/>
  <c r="V126" i="3"/>
  <c r="AI126" i="3" s="1"/>
  <c r="W126" i="3"/>
  <c r="O127" i="3"/>
  <c r="S127" i="3"/>
  <c r="T127" i="3"/>
  <c r="AE127" i="3" s="1"/>
  <c r="V127" i="3"/>
  <c r="W127" i="3"/>
  <c r="AG127" i="3"/>
  <c r="O128" i="3"/>
  <c r="S128" i="3"/>
  <c r="V128" i="3"/>
  <c r="O129" i="3"/>
  <c r="S129" i="3"/>
  <c r="T129" i="3" s="1"/>
  <c r="V129" i="3"/>
  <c r="AJ129" i="3" s="1"/>
  <c r="AC129" i="3"/>
  <c r="AF129" i="3"/>
  <c r="O130" i="3"/>
  <c r="T130" i="3" s="1"/>
  <c r="S130" i="3"/>
  <c r="V130" i="3"/>
  <c r="AD130" i="3" s="1"/>
  <c r="W130" i="3"/>
  <c r="O131" i="3"/>
  <c r="S131" i="3"/>
  <c r="T131" i="3"/>
  <c r="V131" i="3"/>
  <c r="O132" i="3"/>
  <c r="T132" i="3" s="1"/>
  <c r="AH132" i="3" s="1"/>
  <c r="S132" i="3"/>
  <c r="V132" i="3"/>
  <c r="AC132" i="3"/>
  <c r="O133" i="3"/>
  <c r="S133" i="3"/>
  <c r="T133" i="3" s="1"/>
  <c r="V133" i="3"/>
  <c r="AE133" i="3" s="1"/>
  <c r="W133" i="3"/>
  <c r="AC133" i="3"/>
  <c r="AF133" i="3"/>
  <c r="AI133" i="3"/>
  <c r="AJ133" i="3"/>
  <c r="O134" i="3"/>
  <c r="T134" i="3" s="1"/>
  <c r="S134" i="3"/>
  <c r="V134" i="3"/>
  <c r="AH134" i="3" s="1"/>
  <c r="O135" i="3"/>
  <c r="S135" i="3"/>
  <c r="T135" i="3"/>
  <c r="V135" i="3"/>
  <c r="O136" i="3"/>
  <c r="T136" i="3" s="1"/>
  <c r="AC136" i="3" s="1"/>
  <c r="S136" i="3"/>
  <c r="V136" i="3"/>
  <c r="O137" i="3"/>
  <c r="S137" i="3"/>
  <c r="T137" i="3" s="1"/>
  <c r="V137" i="3"/>
  <c r="O138" i="3"/>
  <c r="T138" i="3" s="1"/>
  <c r="S138" i="3"/>
  <c r="V138" i="3"/>
  <c r="W138" i="3"/>
  <c r="AI138" i="3"/>
  <c r="O139" i="3"/>
  <c r="S139" i="3"/>
  <c r="T139" i="3" s="1"/>
  <c r="V139" i="3"/>
  <c r="AB139" i="3"/>
  <c r="AJ139" i="3"/>
  <c r="O140" i="3"/>
  <c r="S140" i="3"/>
  <c r="V140" i="3"/>
  <c r="O141" i="3"/>
  <c r="S141" i="3"/>
  <c r="T141" i="3" s="1"/>
  <c r="V141" i="3"/>
  <c r="AJ141" i="3" s="1"/>
  <c r="AC141" i="3"/>
  <c r="AE141" i="3"/>
  <c r="O142" i="3"/>
  <c r="T142" i="3" s="1"/>
  <c r="S142" i="3"/>
  <c r="V142" i="3"/>
  <c r="AD142" i="3" s="1"/>
  <c r="W142" i="3"/>
  <c r="AG142" i="3"/>
  <c r="AH142" i="3"/>
  <c r="O143" i="3"/>
  <c r="S143" i="3"/>
  <c r="T143" i="3"/>
  <c r="AJ143" i="3" s="1"/>
  <c r="V143" i="3"/>
  <c r="O144" i="3"/>
  <c r="T144" i="3" s="1"/>
  <c r="AD144" i="3" s="1"/>
  <c r="S144" i="3"/>
  <c r="V144" i="3"/>
  <c r="W144" i="3"/>
  <c r="AF144" i="3"/>
  <c r="O145" i="3"/>
  <c r="S145" i="3"/>
  <c r="T145" i="3"/>
  <c r="V145" i="3"/>
  <c r="O146" i="3"/>
  <c r="T146" i="3" s="1"/>
  <c r="S146" i="3"/>
  <c r="V146" i="3"/>
  <c r="AF146" i="3" s="1"/>
  <c r="W146" i="3"/>
  <c r="O147" i="3"/>
  <c r="S147" i="3"/>
  <c r="T147" i="3"/>
  <c r="V147" i="3"/>
  <c r="AH147" i="3"/>
  <c r="O148" i="3"/>
  <c r="T148" i="3" s="1"/>
  <c r="S148" i="3"/>
  <c r="V148" i="3"/>
  <c r="W148" i="3"/>
  <c r="AF148" i="3"/>
  <c r="O149" i="3"/>
  <c r="S149" i="3"/>
  <c r="T149" i="3"/>
  <c r="V149" i="3"/>
  <c r="O150" i="3"/>
  <c r="T150" i="3" s="1"/>
  <c r="S150" i="3"/>
  <c r="V150" i="3"/>
  <c r="AF150" i="3" s="1"/>
  <c r="W150" i="3"/>
  <c r="O151" i="3"/>
  <c r="S151" i="3"/>
  <c r="T151" i="3"/>
  <c r="V151" i="3"/>
  <c r="AH151" i="3"/>
  <c r="O152" i="3"/>
  <c r="T152" i="3" s="1"/>
  <c r="S152" i="3"/>
  <c r="V152" i="3"/>
  <c r="W152" i="3"/>
  <c r="AF152" i="3"/>
  <c r="O153" i="3"/>
  <c r="S153" i="3"/>
  <c r="T153" i="3"/>
  <c r="V153" i="3"/>
  <c r="O154" i="3"/>
  <c r="T154" i="3" s="1"/>
  <c r="S154" i="3"/>
  <c r="V154" i="3"/>
  <c r="AF154" i="3" s="1"/>
  <c r="W154" i="3"/>
  <c r="O155" i="3"/>
  <c r="S155" i="3"/>
  <c r="T155" i="3"/>
  <c r="V155" i="3"/>
  <c r="AH155" i="3"/>
  <c r="O156" i="3"/>
  <c r="T156" i="3" s="1"/>
  <c r="S156" i="3"/>
  <c r="V156" i="3"/>
  <c r="W156" i="3"/>
  <c r="AF156" i="3"/>
  <c r="O157" i="3"/>
  <c r="S157" i="3"/>
  <c r="T157" i="3"/>
  <c r="V157" i="3"/>
  <c r="O158" i="3"/>
  <c r="T158" i="3" s="1"/>
  <c r="S158" i="3"/>
  <c r="V158" i="3"/>
  <c r="AF158" i="3" s="1"/>
  <c r="W158" i="3"/>
  <c r="O159" i="3"/>
  <c r="S159" i="3"/>
  <c r="T159" i="3"/>
  <c r="V159" i="3"/>
  <c r="AH159" i="3"/>
  <c r="O160" i="3"/>
  <c r="T160" i="3" s="1"/>
  <c r="S160" i="3"/>
  <c r="V160" i="3"/>
  <c r="W160" i="3"/>
  <c r="AF160" i="3"/>
  <c r="O161" i="3"/>
  <c r="S161" i="3"/>
  <c r="T161" i="3"/>
  <c r="V161" i="3"/>
  <c r="O162" i="3"/>
  <c r="T162" i="3" s="1"/>
  <c r="S162" i="3"/>
  <c r="V162" i="3"/>
  <c r="AF162" i="3" s="1"/>
  <c r="W162" i="3"/>
  <c r="O163" i="3"/>
  <c r="S163" i="3"/>
  <c r="T163" i="3"/>
  <c r="V163" i="3"/>
  <c r="AH163" i="3"/>
  <c r="O164" i="3"/>
  <c r="T164" i="3" s="1"/>
  <c r="AJ164" i="3" s="1"/>
  <c r="S164" i="3"/>
  <c r="V164" i="3"/>
  <c r="W164" i="3"/>
  <c r="AF164" i="3"/>
  <c r="O165" i="3"/>
  <c r="T165" i="3" s="1"/>
  <c r="S165" i="3"/>
  <c r="V165" i="3"/>
  <c r="AD165" i="3" s="1"/>
  <c r="O166" i="3"/>
  <c r="S166" i="3"/>
  <c r="T166" i="3"/>
  <c r="V166" i="3"/>
  <c r="AJ166" i="3" s="1"/>
  <c r="O167" i="3"/>
  <c r="T167" i="3" s="1"/>
  <c r="S167" i="3"/>
  <c r="V167" i="3"/>
  <c r="O168" i="3"/>
  <c r="S168" i="3"/>
  <c r="T168" i="3"/>
  <c r="V168" i="3"/>
  <c r="AJ168" i="3"/>
  <c r="O169" i="3"/>
  <c r="T169" i="3" s="1"/>
  <c r="S169" i="3"/>
  <c r="V169" i="3"/>
  <c r="AD169" i="3"/>
  <c r="AH169" i="3"/>
  <c r="O170" i="3"/>
  <c r="S170" i="3"/>
  <c r="T170" i="3"/>
  <c r="V170" i="3"/>
  <c r="O171" i="3"/>
  <c r="T171" i="3" s="1"/>
  <c r="S171" i="3"/>
  <c r="V171" i="3"/>
  <c r="O172" i="3"/>
  <c r="S172" i="3"/>
  <c r="T172" i="3"/>
  <c r="AB172" i="3" s="1"/>
  <c r="V172" i="3"/>
  <c r="O173" i="3"/>
  <c r="T173" i="3" s="1"/>
  <c r="S173" i="3"/>
  <c r="V173" i="3"/>
  <c r="AD173" i="3" s="1"/>
  <c r="O174" i="3"/>
  <c r="S174" i="3"/>
  <c r="T174" i="3"/>
  <c r="AF174" i="3" s="1"/>
  <c r="V174" i="3"/>
  <c r="AJ174" i="3" s="1"/>
  <c r="AB174" i="3"/>
  <c r="O175" i="3"/>
  <c r="T175" i="3" s="1"/>
  <c r="AH175" i="3" s="1"/>
  <c r="S175" i="3"/>
  <c r="V175" i="3"/>
  <c r="O176" i="3"/>
  <c r="S176" i="3"/>
  <c r="T176" i="3"/>
  <c r="V176" i="3"/>
  <c r="AJ176" i="3"/>
  <c r="O177" i="3"/>
  <c r="T177" i="3" s="1"/>
  <c r="AD177" i="3" s="1"/>
  <c r="S177" i="3"/>
  <c r="V177" i="3"/>
  <c r="AH177" i="3"/>
  <c r="O178" i="3"/>
  <c r="S178" i="3"/>
  <c r="T178" i="3"/>
  <c r="V178" i="3"/>
  <c r="O179" i="3"/>
  <c r="T179" i="3" s="1"/>
  <c r="S179" i="3"/>
  <c r="V179" i="3"/>
  <c r="O180" i="3"/>
  <c r="S180" i="3"/>
  <c r="T180" i="3"/>
  <c r="AB180" i="3" s="1"/>
  <c r="V180" i="3"/>
  <c r="AF180" i="3"/>
  <c r="AJ180" i="3"/>
  <c r="O181" i="3"/>
  <c r="T181" i="3" s="1"/>
  <c r="S181" i="3"/>
  <c r="V181" i="3"/>
  <c r="AD181" i="3" s="1"/>
  <c r="O182" i="3"/>
  <c r="S182" i="3"/>
  <c r="T182" i="3"/>
  <c r="V182" i="3"/>
  <c r="AJ182" i="3" s="1"/>
  <c r="O183" i="3"/>
  <c r="T183" i="3" s="1"/>
  <c r="S183" i="3"/>
  <c r="V183" i="3"/>
  <c r="O184" i="3"/>
  <c r="S184" i="3"/>
  <c r="T184" i="3"/>
  <c r="V184" i="3"/>
  <c r="AJ184" i="3"/>
  <c r="O185" i="3"/>
  <c r="T185" i="3" s="1"/>
  <c r="S185" i="3"/>
  <c r="V185" i="3"/>
  <c r="AD185" i="3"/>
  <c r="AH185" i="3"/>
  <c r="O186" i="3"/>
  <c r="S186" i="3"/>
  <c r="T186" i="3"/>
  <c r="V186" i="3"/>
  <c r="O187" i="3"/>
  <c r="T187" i="3" s="1"/>
  <c r="S187" i="3"/>
  <c r="V187" i="3"/>
  <c r="O188" i="3"/>
  <c r="S188" i="3"/>
  <c r="T188" i="3"/>
  <c r="AB188" i="3" s="1"/>
  <c r="V188" i="3"/>
  <c r="O189" i="3"/>
  <c r="T189" i="3" s="1"/>
  <c r="S189" i="3"/>
  <c r="V189" i="3"/>
  <c r="AD189" i="3" s="1"/>
  <c r="O190" i="3"/>
  <c r="S190" i="3"/>
  <c r="T190" i="3"/>
  <c r="AF190" i="3" s="1"/>
  <c r="V190" i="3"/>
  <c r="AJ190" i="3" s="1"/>
  <c r="AB190" i="3"/>
  <c r="O191" i="3"/>
  <c r="T191" i="3" s="1"/>
  <c r="AH191" i="3" s="1"/>
  <c r="S191" i="3"/>
  <c r="V191" i="3"/>
  <c r="O192" i="3"/>
  <c r="S192" i="3"/>
  <c r="T192" i="3"/>
  <c r="V192" i="3"/>
  <c r="AF192" i="3"/>
  <c r="O193" i="3"/>
  <c r="T193" i="3" s="1"/>
  <c r="AC193" i="3" s="1"/>
  <c r="S193" i="3"/>
  <c r="V193" i="3"/>
  <c r="O194" i="3"/>
  <c r="S194" i="3"/>
  <c r="T194" i="3"/>
  <c r="V194" i="3"/>
  <c r="AE194" i="3"/>
  <c r="O195" i="3"/>
  <c r="T195" i="3" s="1"/>
  <c r="S195" i="3"/>
  <c r="V195" i="3"/>
  <c r="AC195" i="3" s="1"/>
  <c r="AH195" i="3"/>
  <c r="O196" i="3"/>
  <c r="S196" i="3"/>
  <c r="T196" i="3" s="1"/>
  <c r="V196" i="3"/>
  <c r="O197" i="3"/>
  <c r="T197" i="3" s="1"/>
  <c r="AD197" i="3" s="1"/>
  <c r="S197" i="3"/>
  <c r="V197" i="3"/>
  <c r="AH197" i="3"/>
  <c r="O198" i="3"/>
  <c r="S198" i="3"/>
  <c r="T198" i="3" s="1"/>
  <c r="V198" i="3"/>
  <c r="O199" i="3"/>
  <c r="T199" i="3" s="1"/>
  <c r="AH199" i="3" s="1"/>
  <c r="S199" i="3"/>
  <c r="V199" i="3"/>
  <c r="AG199" i="3"/>
  <c r="O200" i="3"/>
  <c r="S200" i="3"/>
  <c r="T200" i="3" s="1"/>
  <c r="V200" i="3"/>
  <c r="O201" i="3"/>
  <c r="T201" i="3" s="1"/>
  <c r="S201" i="3"/>
  <c r="V201" i="3"/>
  <c r="O202" i="3"/>
  <c r="S202" i="3"/>
  <c r="T202" i="3"/>
  <c r="V202" i="3"/>
  <c r="O203" i="3"/>
  <c r="T203" i="3" s="1"/>
  <c r="S203" i="3"/>
  <c r="V203" i="3"/>
  <c r="AC203" i="3" s="1"/>
  <c r="O204" i="3"/>
  <c r="S204" i="3"/>
  <c r="T204" i="3" s="1"/>
  <c r="V204" i="3"/>
  <c r="O205" i="3"/>
  <c r="T205" i="3" s="1"/>
  <c r="S205" i="3"/>
  <c r="V205" i="3"/>
  <c r="AH205" i="3"/>
  <c r="O206" i="3"/>
  <c r="S206" i="3"/>
  <c r="T206" i="3" s="1"/>
  <c r="V206" i="3"/>
  <c r="O207" i="3"/>
  <c r="T207" i="3" s="1"/>
  <c r="AD207" i="3" s="1"/>
  <c r="S207" i="3"/>
  <c r="V207" i="3"/>
  <c r="AH207" i="3"/>
  <c r="O208" i="3"/>
  <c r="S208" i="3"/>
  <c r="T208" i="3" s="1"/>
  <c r="V208" i="3"/>
  <c r="O209" i="3"/>
  <c r="T209" i="3" s="1"/>
  <c r="AH209" i="3" s="1"/>
  <c r="S209" i="3"/>
  <c r="V209" i="3"/>
  <c r="O210" i="3"/>
  <c r="T210" i="3" s="1"/>
  <c r="S210" i="3"/>
  <c r="V210" i="3"/>
  <c r="V8" i="3"/>
  <c r="V7" i="3"/>
  <c r="AC508" i="5" l="1"/>
  <c r="AF508" i="5"/>
  <c r="AJ508" i="5"/>
  <c r="W508" i="5"/>
  <c r="AB508" i="5"/>
  <c r="AD487" i="5"/>
  <c r="AH487" i="5"/>
  <c r="AD483" i="5"/>
  <c r="AH483" i="5"/>
  <c r="AD475" i="5"/>
  <c r="AH475" i="5"/>
  <c r="AD471" i="5"/>
  <c r="AH471" i="5"/>
  <c r="AD467" i="5"/>
  <c r="AH467" i="5"/>
  <c r="AC463" i="5"/>
  <c r="AG463" i="5"/>
  <c r="AE463" i="5"/>
  <c r="AJ463" i="5"/>
  <c r="AC459" i="5"/>
  <c r="AG459" i="5"/>
  <c r="AB459" i="5"/>
  <c r="AH459" i="5"/>
  <c r="AC455" i="5"/>
  <c r="AG455" i="5"/>
  <c r="AE455" i="5"/>
  <c r="AJ455" i="5"/>
  <c r="AC451" i="5"/>
  <c r="AG451" i="5"/>
  <c r="AB451" i="5"/>
  <c r="AH451" i="5"/>
  <c r="AC447" i="5"/>
  <c r="AG447" i="5"/>
  <c r="AE447" i="5"/>
  <c r="AJ447" i="5"/>
  <c r="AC443" i="5"/>
  <c r="AG443" i="5"/>
  <c r="AB443" i="5"/>
  <c r="AH443" i="5"/>
  <c r="AC439" i="5"/>
  <c r="AG439" i="5"/>
  <c r="AE439" i="5"/>
  <c r="AJ439" i="5"/>
  <c r="AC435" i="5"/>
  <c r="AG435" i="5"/>
  <c r="AB435" i="5"/>
  <c r="AH435" i="5"/>
  <c r="AC431" i="5"/>
  <c r="AG431" i="5"/>
  <c r="AE431" i="5"/>
  <c r="AJ431" i="5"/>
  <c r="AF430" i="5"/>
  <c r="AC427" i="5"/>
  <c r="AG427" i="5"/>
  <c r="AB427" i="5"/>
  <c r="AH427" i="5"/>
  <c r="AC423" i="5"/>
  <c r="AG423" i="5"/>
  <c r="AE423" i="5"/>
  <c r="AJ423" i="5"/>
  <c r="AE419" i="5"/>
  <c r="AC407" i="5"/>
  <c r="AG407" i="5"/>
  <c r="AE407" i="5"/>
  <c r="AJ407" i="5"/>
  <c r="AC403" i="5"/>
  <c r="AG403" i="5"/>
  <c r="AB403" i="5"/>
  <c r="AH403" i="5"/>
  <c r="AC399" i="5"/>
  <c r="AG399" i="5"/>
  <c r="AE399" i="5"/>
  <c r="AJ399" i="5"/>
  <c r="AC395" i="5"/>
  <c r="AG395" i="5"/>
  <c r="AB395" i="5"/>
  <c r="AH395" i="5"/>
  <c r="AC391" i="5"/>
  <c r="AG391" i="5"/>
  <c r="AE391" i="5"/>
  <c r="AJ391" i="5"/>
  <c r="AC387" i="5"/>
  <c r="AG387" i="5"/>
  <c r="AB387" i="5"/>
  <c r="AH387" i="5"/>
  <c r="AC383" i="5"/>
  <c r="AG383" i="5"/>
  <c r="AE383" i="5"/>
  <c r="AJ383" i="5"/>
  <c r="AC379" i="5"/>
  <c r="AG379" i="5"/>
  <c r="AB379" i="5"/>
  <c r="AH379" i="5"/>
  <c r="AC375" i="5"/>
  <c r="AG375" i="5"/>
  <c r="AE375" i="5"/>
  <c r="AJ375" i="5"/>
  <c r="AC371" i="5"/>
  <c r="AG371" i="5"/>
  <c r="AB371" i="5"/>
  <c r="AH371" i="5"/>
  <c r="AE349" i="5"/>
  <c r="AI349" i="5"/>
  <c r="AD349" i="5"/>
  <c r="AJ349" i="5"/>
  <c r="AF349" i="5"/>
  <c r="AG349" i="5"/>
  <c r="AD347" i="5"/>
  <c r="AI347" i="5"/>
  <c r="AH347" i="5"/>
  <c r="AB347" i="5"/>
  <c r="AE347" i="5"/>
  <c r="AE345" i="5"/>
  <c r="AD345" i="5"/>
  <c r="AF345" i="5"/>
  <c r="AB338" i="5"/>
  <c r="AG338" i="5"/>
  <c r="AH338" i="5"/>
  <c r="AJ338" i="5"/>
  <c r="AC338" i="5"/>
  <c r="AE336" i="5"/>
  <c r="AI336" i="5"/>
  <c r="AF336" i="5"/>
  <c r="AG336" i="5"/>
  <c r="AC336" i="5"/>
  <c r="AD336" i="5"/>
  <c r="AB287" i="5"/>
  <c r="AF287" i="5"/>
  <c r="AJ287" i="5"/>
  <c r="AD287" i="5"/>
  <c r="AI287" i="5"/>
  <c r="AH287" i="5"/>
  <c r="AC287" i="5"/>
  <c r="AE287" i="5"/>
  <c r="AG287" i="5"/>
  <c r="AD254" i="5"/>
  <c r="AH254" i="5"/>
  <c r="AE254" i="5"/>
  <c r="AJ254" i="5"/>
  <c r="AF254" i="5"/>
  <c r="AG254" i="5"/>
  <c r="AC254" i="5"/>
  <c r="AI254" i="5"/>
  <c r="AC210" i="5"/>
  <c r="AG210" i="5"/>
  <c r="AD210" i="5"/>
  <c r="AH210" i="5"/>
  <c r="AF210" i="5"/>
  <c r="AI210" i="5"/>
  <c r="AB210" i="5"/>
  <c r="AJ210" i="5"/>
  <c r="AE210" i="5"/>
  <c r="AI508" i="5"/>
  <c r="AE508" i="5"/>
  <c r="AG507" i="5"/>
  <c r="AI506" i="5"/>
  <c r="AE506" i="5"/>
  <c r="AG505" i="5"/>
  <c r="AI504" i="5"/>
  <c r="AE504" i="5"/>
  <c r="AG503" i="5"/>
  <c r="AI502" i="5"/>
  <c r="AE502" i="5"/>
  <c r="AG501" i="5"/>
  <c r="AI500" i="5"/>
  <c r="AE500" i="5"/>
  <c r="AG499" i="5"/>
  <c r="AI498" i="5"/>
  <c r="AE498" i="5"/>
  <c r="AG497" i="5"/>
  <c r="AI496" i="5"/>
  <c r="AE496" i="5"/>
  <c r="AG495" i="5"/>
  <c r="AI494" i="5"/>
  <c r="AE494" i="5"/>
  <c r="AG493" i="5"/>
  <c r="AI492" i="5"/>
  <c r="AE492" i="5"/>
  <c r="AG491" i="5"/>
  <c r="AI490" i="5"/>
  <c r="AE490" i="5"/>
  <c r="AG489" i="5"/>
  <c r="AH488" i="5"/>
  <c r="AC488" i="5"/>
  <c r="AF487" i="5"/>
  <c r="AB486" i="5"/>
  <c r="AF486" i="5"/>
  <c r="AJ486" i="5"/>
  <c r="AI485" i="5"/>
  <c r="AH484" i="5"/>
  <c r="AC484" i="5"/>
  <c r="AF483" i="5"/>
  <c r="AB482" i="5"/>
  <c r="AF482" i="5"/>
  <c r="AJ482" i="5"/>
  <c r="AI481" i="5"/>
  <c r="AH480" i="5"/>
  <c r="AC480" i="5"/>
  <c r="AB478" i="5"/>
  <c r="AF478" i="5"/>
  <c r="AJ478" i="5"/>
  <c r="AI477" i="5"/>
  <c r="AH476" i="5"/>
  <c r="AC476" i="5"/>
  <c r="AF475" i="5"/>
  <c r="AB474" i="5"/>
  <c r="AF474" i="5"/>
  <c r="AJ474" i="5"/>
  <c r="AI473" i="5"/>
  <c r="AH472" i="5"/>
  <c r="AC472" i="5"/>
  <c r="AF471" i="5"/>
  <c r="AB470" i="5"/>
  <c r="AF470" i="5"/>
  <c r="AJ470" i="5"/>
  <c r="AI469" i="5"/>
  <c r="AH468" i="5"/>
  <c r="AC468" i="5"/>
  <c r="AF467" i="5"/>
  <c r="AD466" i="5"/>
  <c r="AJ465" i="5"/>
  <c r="AD465" i="5"/>
  <c r="AC465" i="5"/>
  <c r="AG465" i="5"/>
  <c r="AF465" i="5"/>
  <c r="AF464" i="5"/>
  <c r="AI463" i="5"/>
  <c r="AB463" i="5"/>
  <c r="AD462" i="5"/>
  <c r="AE462" i="5"/>
  <c r="AI462" i="5"/>
  <c r="AC462" i="5"/>
  <c r="AH462" i="5"/>
  <c r="AD461" i="5"/>
  <c r="AI461" i="5"/>
  <c r="AB460" i="5"/>
  <c r="AG460" i="5"/>
  <c r="AJ459" i="5"/>
  <c r="AD459" i="5"/>
  <c r="AD458" i="5"/>
  <c r="AJ457" i="5"/>
  <c r="AD457" i="5"/>
  <c r="AC457" i="5"/>
  <c r="AG457" i="5"/>
  <c r="AF457" i="5"/>
  <c r="AF456" i="5"/>
  <c r="AI455" i="5"/>
  <c r="AB455" i="5"/>
  <c r="AD454" i="5"/>
  <c r="AE454" i="5"/>
  <c r="AI454" i="5"/>
  <c r="AC454" i="5"/>
  <c r="AH454" i="5"/>
  <c r="AD453" i="5"/>
  <c r="AI453" i="5"/>
  <c r="AB452" i="5"/>
  <c r="AG452" i="5"/>
  <c r="AJ451" i="5"/>
  <c r="AD451" i="5"/>
  <c r="AD450" i="5"/>
  <c r="AJ449" i="5"/>
  <c r="AD449" i="5"/>
  <c r="AC449" i="5"/>
  <c r="AG449" i="5"/>
  <c r="AF449" i="5"/>
  <c r="AF448" i="5"/>
  <c r="AI447" i="5"/>
  <c r="AB447" i="5"/>
  <c r="AD446" i="5"/>
  <c r="AE446" i="5"/>
  <c r="AI446" i="5"/>
  <c r="AC446" i="5"/>
  <c r="AH446" i="5"/>
  <c r="AD445" i="5"/>
  <c r="AI445" i="5"/>
  <c r="AB444" i="5"/>
  <c r="AG444" i="5"/>
  <c r="AJ443" i="5"/>
  <c r="AD443" i="5"/>
  <c r="AD442" i="5"/>
  <c r="AJ441" i="5"/>
  <c r="AD441" i="5"/>
  <c r="AC441" i="5"/>
  <c r="AG441" i="5"/>
  <c r="AF441" i="5"/>
  <c r="AF440" i="5"/>
  <c r="AI439" i="5"/>
  <c r="AB439" i="5"/>
  <c r="AD438" i="5"/>
  <c r="AE438" i="5"/>
  <c r="AI438" i="5"/>
  <c r="AC438" i="5"/>
  <c r="AH438" i="5"/>
  <c r="AD437" i="5"/>
  <c r="AI437" i="5"/>
  <c r="AB436" i="5"/>
  <c r="AG436" i="5"/>
  <c r="AJ435" i="5"/>
  <c r="AD435" i="5"/>
  <c r="AD434" i="5"/>
  <c r="AJ433" i="5"/>
  <c r="AD433" i="5"/>
  <c r="AC433" i="5"/>
  <c r="AG433" i="5"/>
  <c r="AF433" i="5"/>
  <c r="AF432" i="5"/>
  <c r="AI431" i="5"/>
  <c r="AB431" i="5"/>
  <c r="AD430" i="5"/>
  <c r="AE430" i="5"/>
  <c r="AI430" i="5"/>
  <c r="AC430" i="5"/>
  <c r="AH430" i="5"/>
  <c r="AD429" i="5"/>
  <c r="AI429" i="5"/>
  <c r="AB428" i="5"/>
  <c r="AG428" i="5"/>
  <c r="AJ427" i="5"/>
  <c r="AD427" i="5"/>
  <c r="AD426" i="5"/>
  <c r="AJ425" i="5"/>
  <c r="AD425" i="5"/>
  <c r="AC425" i="5"/>
  <c r="AG425" i="5"/>
  <c r="AF425" i="5"/>
  <c r="AF424" i="5"/>
  <c r="AI423" i="5"/>
  <c r="AB423" i="5"/>
  <c r="AD422" i="5"/>
  <c r="AE422" i="5"/>
  <c r="AI422" i="5"/>
  <c r="AC422" i="5"/>
  <c r="AH422" i="5"/>
  <c r="AD421" i="5"/>
  <c r="AI421" i="5"/>
  <c r="AB420" i="5"/>
  <c r="AG420" i="5"/>
  <c r="AJ419" i="5"/>
  <c r="AD418" i="5"/>
  <c r="AJ417" i="5"/>
  <c r="AD417" i="5"/>
  <c r="AC417" i="5"/>
  <c r="AG417" i="5"/>
  <c r="AF417" i="5"/>
  <c r="AF416" i="5"/>
  <c r="AI415" i="5"/>
  <c r="AD414" i="5"/>
  <c r="AE414" i="5"/>
  <c r="AI414" i="5"/>
  <c r="AC414" i="5"/>
  <c r="AH414" i="5"/>
  <c r="AD413" i="5"/>
  <c r="AI413" i="5"/>
  <c r="AB412" i="5"/>
  <c r="AG412" i="5"/>
  <c r="AJ411" i="5"/>
  <c r="AD410" i="5"/>
  <c r="AJ409" i="5"/>
  <c r="AD409" i="5"/>
  <c r="AC409" i="5"/>
  <c r="AG409" i="5"/>
  <c r="AF409" i="5"/>
  <c r="AF408" i="5"/>
  <c r="AI407" i="5"/>
  <c r="AB407" i="5"/>
  <c r="AD406" i="5"/>
  <c r="AE406" i="5"/>
  <c r="AI406" i="5"/>
  <c r="AC406" i="5"/>
  <c r="AH406" i="5"/>
  <c r="AD405" i="5"/>
  <c r="AI405" i="5"/>
  <c r="AB404" i="5"/>
  <c r="AG404" i="5"/>
  <c r="AJ403" i="5"/>
  <c r="AD403" i="5"/>
  <c r="AD402" i="5"/>
  <c r="AJ401" i="5"/>
  <c r="AD401" i="5"/>
  <c r="AC401" i="5"/>
  <c r="AG401" i="5"/>
  <c r="AF401" i="5"/>
  <c r="AF400" i="5"/>
  <c r="AI399" i="5"/>
  <c r="AB399" i="5"/>
  <c r="AD398" i="5"/>
  <c r="AE398" i="5"/>
  <c r="AI398" i="5"/>
  <c r="AC398" i="5"/>
  <c r="AH398" i="5"/>
  <c r="AD397" i="5"/>
  <c r="AI397" i="5"/>
  <c r="AB396" i="5"/>
  <c r="AG396" i="5"/>
  <c r="AJ395" i="5"/>
  <c r="AD395" i="5"/>
  <c r="AD394" i="5"/>
  <c r="AJ393" i="5"/>
  <c r="AD393" i="5"/>
  <c r="AC393" i="5"/>
  <c r="AG393" i="5"/>
  <c r="AF393" i="5"/>
  <c r="AF392" i="5"/>
  <c r="AI391" i="5"/>
  <c r="AB391" i="5"/>
  <c r="AD390" i="5"/>
  <c r="AE390" i="5"/>
  <c r="AI390" i="5"/>
  <c r="AC390" i="5"/>
  <c r="AH390" i="5"/>
  <c r="AD389" i="5"/>
  <c r="AI389" i="5"/>
  <c r="AB388" i="5"/>
  <c r="AG388" i="5"/>
  <c r="AJ387" i="5"/>
  <c r="AD387" i="5"/>
  <c r="AD386" i="5"/>
  <c r="AJ385" i="5"/>
  <c r="AD385" i="5"/>
  <c r="AC385" i="5"/>
  <c r="AG385" i="5"/>
  <c r="AF385" i="5"/>
  <c r="AF384" i="5"/>
  <c r="AI383" i="5"/>
  <c r="AB383" i="5"/>
  <c r="AD382" i="5"/>
  <c r="AE382" i="5"/>
  <c r="AI382" i="5"/>
  <c r="AC382" i="5"/>
  <c r="AH382" i="5"/>
  <c r="AD381" i="5"/>
  <c r="AI381" i="5"/>
  <c r="AB380" i="5"/>
  <c r="AG380" i="5"/>
  <c r="AJ379" i="5"/>
  <c r="AD379" i="5"/>
  <c r="AD378" i="5"/>
  <c r="AJ377" i="5"/>
  <c r="AD377" i="5"/>
  <c r="AC377" i="5"/>
  <c r="AG377" i="5"/>
  <c r="AF377" i="5"/>
  <c r="AF376" i="5"/>
  <c r="AI375" i="5"/>
  <c r="AB375" i="5"/>
  <c r="AD374" i="5"/>
  <c r="AE374" i="5"/>
  <c r="AI374" i="5"/>
  <c r="AC374" i="5"/>
  <c r="AH374" i="5"/>
  <c r="AD373" i="5"/>
  <c r="AI373" i="5"/>
  <c r="AB372" i="5"/>
  <c r="AG372" i="5"/>
  <c r="AJ371" i="5"/>
  <c r="AD371" i="5"/>
  <c r="AD370" i="5"/>
  <c r="AF368" i="5"/>
  <c r="AC368" i="5"/>
  <c r="AG368" i="5"/>
  <c r="AB368" i="5"/>
  <c r="AH368" i="5"/>
  <c r="AD368" i="5"/>
  <c r="AJ368" i="5"/>
  <c r="AG367" i="5"/>
  <c r="AG365" i="5"/>
  <c r="AE359" i="5"/>
  <c r="AI359" i="5"/>
  <c r="AF359" i="5"/>
  <c r="AD359" i="5"/>
  <c r="U358" i="5"/>
  <c r="AE357" i="5"/>
  <c r="AI357" i="5"/>
  <c r="AD357" i="5"/>
  <c r="AJ357" i="5"/>
  <c r="AF357" i="5"/>
  <c r="U356" i="5"/>
  <c r="AF352" i="5"/>
  <c r="AE351" i="5"/>
  <c r="AI351" i="5"/>
  <c r="AF351" i="5"/>
  <c r="AD351" i="5"/>
  <c r="AG351" i="5"/>
  <c r="U350" i="5"/>
  <c r="AJ347" i="5"/>
  <c r="AB346" i="5"/>
  <c r="AG346" i="5"/>
  <c r="AH346" i="5"/>
  <c r="AJ346" i="5"/>
  <c r="AC346" i="5"/>
  <c r="AJ345" i="5"/>
  <c r="AE344" i="5"/>
  <c r="AI344" i="5"/>
  <c r="AF344" i="5"/>
  <c r="AG344" i="5"/>
  <c r="AC344" i="5"/>
  <c r="AD344" i="5"/>
  <c r="AF338" i="5"/>
  <c r="AJ328" i="5"/>
  <c r="AC327" i="5"/>
  <c r="AG327" i="5"/>
  <c r="AF327" i="5"/>
  <c r="AE327" i="5"/>
  <c r="AI327" i="5"/>
  <c r="AB327" i="5"/>
  <c r="AJ327" i="5"/>
  <c r="AD479" i="5"/>
  <c r="AH479" i="5"/>
  <c r="AE449" i="5"/>
  <c r="AE425" i="5"/>
  <c r="AC419" i="5"/>
  <c r="AG419" i="5"/>
  <c r="AB419" i="5"/>
  <c r="AH419" i="5"/>
  <c r="AE417" i="5"/>
  <c r="AC415" i="5"/>
  <c r="AG415" i="5"/>
  <c r="AE415" i="5"/>
  <c r="AJ415" i="5"/>
  <c r="AC411" i="5"/>
  <c r="AG411" i="5"/>
  <c r="AB411" i="5"/>
  <c r="AH411" i="5"/>
  <c r="AD358" i="5"/>
  <c r="AJ358" i="5"/>
  <c r="AH508" i="5"/>
  <c r="AD508" i="5"/>
  <c r="AJ507" i="5"/>
  <c r="AF507" i="5"/>
  <c r="AB507" i="5"/>
  <c r="AH506" i="5"/>
  <c r="AD506" i="5"/>
  <c r="AJ505" i="5"/>
  <c r="AF505" i="5"/>
  <c r="AB505" i="5"/>
  <c r="AH504" i="5"/>
  <c r="AD504" i="5"/>
  <c r="AJ503" i="5"/>
  <c r="AF503" i="5"/>
  <c r="AB503" i="5"/>
  <c r="AH502" i="5"/>
  <c r="AD502" i="5"/>
  <c r="AJ501" i="5"/>
  <c r="AF501" i="5"/>
  <c r="AB501" i="5"/>
  <c r="AH500" i="5"/>
  <c r="AD500" i="5"/>
  <c r="AJ499" i="5"/>
  <c r="AF499" i="5"/>
  <c r="AB499" i="5"/>
  <c r="AH498" i="5"/>
  <c r="AD498" i="5"/>
  <c r="AJ497" i="5"/>
  <c r="AF497" i="5"/>
  <c r="AB497" i="5"/>
  <c r="AH496" i="5"/>
  <c r="AD496" i="5"/>
  <c r="AJ495" i="5"/>
  <c r="AF495" i="5"/>
  <c r="AB495" i="5"/>
  <c r="AH494" i="5"/>
  <c r="AD494" i="5"/>
  <c r="AJ493" i="5"/>
  <c r="AF493" i="5"/>
  <c r="AB493" i="5"/>
  <c r="AH492" i="5"/>
  <c r="AD492" i="5"/>
  <c r="AJ491" i="5"/>
  <c r="AF491" i="5"/>
  <c r="AB491" i="5"/>
  <c r="AH490" i="5"/>
  <c r="AD490" i="5"/>
  <c r="AJ489" i="5"/>
  <c r="AF489" i="5"/>
  <c r="AB489" i="5"/>
  <c r="AJ487" i="5"/>
  <c r="AE487" i="5"/>
  <c r="AD485" i="5"/>
  <c r="AH485" i="5"/>
  <c r="AJ483" i="5"/>
  <c r="AE483" i="5"/>
  <c r="AD481" i="5"/>
  <c r="AH481" i="5"/>
  <c r="AJ479" i="5"/>
  <c r="AE479" i="5"/>
  <c r="AD477" i="5"/>
  <c r="AH477" i="5"/>
  <c r="AJ475" i="5"/>
  <c r="AE475" i="5"/>
  <c r="AD473" i="5"/>
  <c r="AH473" i="5"/>
  <c r="AJ471" i="5"/>
  <c r="AE471" i="5"/>
  <c r="AD469" i="5"/>
  <c r="AH469" i="5"/>
  <c r="AJ467" i="5"/>
  <c r="AE467" i="5"/>
  <c r="AI466" i="5"/>
  <c r="AI465" i="5"/>
  <c r="AB465" i="5"/>
  <c r="AH463" i="5"/>
  <c r="AJ462" i="5"/>
  <c r="AB462" i="5"/>
  <c r="AI459" i="5"/>
  <c r="AJ458" i="5"/>
  <c r="AI457" i="5"/>
  <c r="AB457" i="5"/>
  <c r="AH455" i="5"/>
  <c r="AJ454" i="5"/>
  <c r="AB454" i="5"/>
  <c r="AI451" i="5"/>
  <c r="AJ450" i="5"/>
  <c r="AI449" i="5"/>
  <c r="AB449" i="5"/>
  <c r="AH447" i="5"/>
  <c r="AJ446" i="5"/>
  <c r="AB446" i="5"/>
  <c r="AI443" i="5"/>
  <c r="AJ442" i="5"/>
  <c r="AI441" i="5"/>
  <c r="AB441" i="5"/>
  <c r="AH439" i="5"/>
  <c r="AJ438" i="5"/>
  <c r="AB438" i="5"/>
  <c r="AI435" i="5"/>
  <c r="AJ434" i="5"/>
  <c r="AI433" i="5"/>
  <c r="AB433" i="5"/>
  <c r="AH431" i="5"/>
  <c r="AJ430" i="5"/>
  <c r="AB430" i="5"/>
  <c r="AI427" i="5"/>
  <c r="AJ426" i="5"/>
  <c r="AI425" i="5"/>
  <c r="AB425" i="5"/>
  <c r="AH423" i="5"/>
  <c r="AJ422" i="5"/>
  <c r="AB422" i="5"/>
  <c r="AI419" i="5"/>
  <c r="AJ418" i="5"/>
  <c r="AI417" i="5"/>
  <c r="AB417" i="5"/>
  <c r="AH415" i="5"/>
  <c r="AJ414" i="5"/>
  <c r="AB414" i="5"/>
  <c r="AI411" i="5"/>
  <c r="AJ410" i="5"/>
  <c r="AI409" i="5"/>
  <c r="AB409" i="5"/>
  <c r="AH407" i="5"/>
  <c r="AJ406" i="5"/>
  <c r="AB406" i="5"/>
  <c r="AI403" i="5"/>
  <c r="AJ402" i="5"/>
  <c r="AI401" i="5"/>
  <c r="AB401" i="5"/>
  <c r="AH399" i="5"/>
  <c r="AJ398" i="5"/>
  <c r="AB398" i="5"/>
  <c r="AI395" i="5"/>
  <c r="AJ394" i="5"/>
  <c r="AI393" i="5"/>
  <c r="AB393" i="5"/>
  <c r="AH391" i="5"/>
  <c r="AJ390" i="5"/>
  <c r="AB390" i="5"/>
  <c r="AI387" i="5"/>
  <c r="AJ386" i="5"/>
  <c r="AI385" i="5"/>
  <c r="AB385" i="5"/>
  <c r="AH383" i="5"/>
  <c r="AJ382" i="5"/>
  <c r="AB382" i="5"/>
  <c r="AI379" i="5"/>
  <c r="AJ378" i="5"/>
  <c r="AI377" i="5"/>
  <c r="AB377" i="5"/>
  <c r="AH375" i="5"/>
  <c r="AJ374" i="5"/>
  <c r="AB374" i="5"/>
  <c r="AI371" i="5"/>
  <c r="AJ370" i="5"/>
  <c r="AD366" i="5"/>
  <c r="AJ366" i="5"/>
  <c r="AC364" i="5"/>
  <c r="AG364" i="5"/>
  <c r="AE364" i="5"/>
  <c r="AJ364" i="5"/>
  <c r="AB364" i="5"/>
  <c r="AI364" i="5"/>
  <c r="AB358" i="5"/>
  <c r="AH349" i="5"/>
  <c r="AF347" i="5"/>
  <c r="AI345" i="5"/>
  <c r="AD338" i="5"/>
  <c r="AJ336" i="5"/>
  <c r="AC335" i="5"/>
  <c r="AG335" i="5"/>
  <c r="AF335" i="5"/>
  <c r="AE335" i="5"/>
  <c r="AI335" i="5"/>
  <c r="AB335" i="5"/>
  <c r="AJ335" i="5"/>
  <c r="AD331" i="5"/>
  <c r="AI331" i="5"/>
  <c r="AH331" i="5"/>
  <c r="AB331" i="5"/>
  <c r="AE331" i="5"/>
  <c r="AE329" i="5"/>
  <c r="AD329" i="5"/>
  <c r="AF329" i="5"/>
  <c r="AD323" i="5"/>
  <c r="AI323" i="5"/>
  <c r="AH323" i="5"/>
  <c r="AB323" i="5"/>
  <c r="AE323" i="5"/>
  <c r="AE320" i="5"/>
  <c r="AI320" i="5"/>
  <c r="AF320" i="5"/>
  <c r="AG320" i="5"/>
  <c r="AC320" i="5"/>
  <c r="AD320" i="5"/>
  <c r="AH320" i="5"/>
  <c r="AG508" i="5"/>
  <c r="AI507" i="5"/>
  <c r="AG506" i="5"/>
  <c r="AI505" i="5"/>
  <c r="AG504" i="5"/>
  <c r="AI503" i="5"/>
  <c r="AG502" i="5"/>
  <c r="AI501" i="5"/>
  <c r="AG500" i="5"/>
  <c r="AI499" i="5"/>
  <c r="AG498" i="5"/>
  <c r="AI497" i="5"/>
  <c r="AG496" i="5"/>
  <c r="AI495" i="5"/>
  <c r="AG494" i="5"/>
  <c r="AI493" i="5"/>
  <c r="AG492" i="5"/>
  <c r="AI491" i="5"/>
  <c r="AG490" i="5"/>
  <c r="AI489" i="5"/>
  <c r="AB488" i="5"/>
  <c r="AF488" i="5"/>
  <c r="AJ488" i="5"/>
  <c r="AI487" i="5"/>
  <c r="AC487" i="5"/>
  <c r="AB484" i="5"/>
  <c r="AF484" i="5"/>
  <c r="AJ484" i="5"/>
  <c r="AI483" i="5"/>
  <c r="AC483" i="5"/>
  <c r="AB480" i="5"/>
  <c r="AF480" i="5"/>
  <c r="AJ480" i="5"/>
  <c r="AI479" i="5"/>
  <c r="AC479" i="5"/>
  <c r="AB476" i="5"/>
  <c r="AF476" i="5"/>
  <c r="AJ476" i="5"/>
  <c r="AI475" i="5"/>
  <c r="AC475" i="5"/>
  <c r="AB472" i="5"/>
  <c r="AF472" i="5"/>
  <c r="AJ472" i="5"/>
  <c r="AI471" i="5"/>
  <c r="AC471" i="5"/>
  <c r="AB468" i="5"/>
  <c r="AF468" i="5"/>
  <c r="AJ468" i="5"/>
  <c r="AI467" i="5"/>
  <c r="AC467" i="5"/>
  <c r="AE466" i="5"/>
  <c r="AF466" i="5"/>
  <c r="AJ466" i="5"/>
  <c r="AE464" i="5"/>
  <c r="AI464" i="5"/>
  <c r="AD464" i="5"/>
  <c r="AJ464" i="5"/>
  <c r="AF463" i="5"/>
  <c r="AF459" i="5"/>
  <c r="AE458" i="5"/>
  <c r="AI458" i="5"/>
  <c r="AF458" i="5"/>
  <c r="AE456" i="5"/>
  <c r="AI456" i="5"/>
  <c r="AD456" i="5"/>
  <c r="AJ456" i="5"/>
  <c r="AF455" i="5"/>
  <c r="AF451" i="5"/>
  <c r="AE450" i="5"/>
  <c r="AI450" i="5"/>
  <c r="AF450" i="5"/>
  <c r="AE448" i="5"/>
  <c r="AI448" i="5"/>
  <c r="AD448" i="5"/>
  <c r="AJ448" i="5"/>
  <c r="AF447" i="5"/>
  <c r="AF443" i="5"/>
  <c r="AE442" i="5"/>
  <c r="AI442" i="5"/>
  <c r="AF442" i="5"/>
  <c r="AE440" i="5"/>
  <c r="AI440" i="5"/>
  <c r="AD440" i="5"/>
  <c r="AJ440" i="5"/>
  <c r="AF439" i="5"/>
  <c r="AF435" i="5"/>
  <c r="AE434" i="5"/>
  <c r="AI434" i="5"/>
  <c r="AF434" i="5"/>
  <c r="AE432" i="5"/>
  <c r="AI432" i="5"/>
  <c r="AD432" i="5"/>
  <c r="AJ432" i="5"/>
  <c r="AF431" i="5"/>
  <c r="AF427" i="5"/>
  <c r="AE426" i="5"/>
  <c r="AI426" i="5"/>
  <c r="AF426" i="5"/>
  <c r="AE424" i="5"/>
  <c r="AI424" i="5"/>
  <c r="AD424" i="5"/>
  <c r="AJ424" i="5"/>
  <c r="AF423" i="5"/>
  <c r="AF419" i="5"/>
  <c r="AE418" i="5"/>
  <c r="AI418" i="5"/>
  <c r="AF418" i="5"/>
  <c r="AE416" i="5"/>
  <c r="AI416" i="5"/>
  <c r="AD416" i="5"/>
  <c r="AJ416" i="5"/>
  <c r="AF415" i="5"/>
  <c r="AF411" i="5"/>
  <c r="AE410" i="5"/>
  <c r="AI410" i="5"/>
  <c r="AF410" i="5"/>
  <c r="AE408" i="5"/>
  <c r="AI408" i="5"/>
  <c r="AD408" i="5"/>
  <c r="AJ408" i="5"/>
  <c r="AF407" i="5"/>
  <c r="AF403" i="5"/>
  <c r="AE402" i="5"/>
  <c r="AI402" i="5"/>
  <c r="AF402" i="5"/>
  <c r="AE400" i="5"/>
  <c r="AI400" i="5"/>
  <c r="AD400" i="5"/>
  <c r="AJ400" i="5"/>
  <c r="AF399" i="5"/>
  <c r="AF395" i="5"/>
  <c r="AE394" i="5"/>
  <c r="AI394" i="5"/>
  <c r="AF394" i="5"/>
  <c r="AE392" i="5"/>
  <c r="AI392" i="5"/>
  <c r="AD392" i="5"/>
  <c r="AJ392" i="5"/>
  <c r="AF391" i="5"/>
  <c r="AF387" i="5"/>
  <c r="AE386" i="5"/>
  <c r="AI386" i="5"/>
  <c r="AF386" i="5"/>
  <c r="AE384" i="5"/>
  <c r="AI384" i="5"/>
  <c r="AD384" i="5"/>
  <c r="AJ384" i="5"/>
  <c r="AF383" i="5"/>
  <c r="AF379" i="5"/>
  <c r="AE378" i="5"/>
  <c r="AI378" i="5"/>
  <c r="AF378" i="5"/>
  <c r="AE376" i="5"/>
  <c r="AI376" i="5"/>
  <c r="AD376" i="5"/>
  <c r="AJ376" i="5"/>
  <c r="AF375" i="5"/>
  <c r="AF371" i="5"/>
  <c r="AE370" i="5"/>
  <c r="AI370" i="5"/>
  <c r="AF370" i="5"/>
  <c r="AE367" i="5"/>
  <c r="AI367" i="5"/>
  <c r="AF367" i="5"/>
  <c r="AD367" i="5"/>
  <c r="AE365" i="5"/>
  <c r="AI365" i="5"/>
  <c r="AD365" i="5"/>
  <c r="AJ365" i="5"/>
  <c r="AF365" i="5"/>
  <c r="AC360" i="5"/>
  <c r="AG360" i="5"/>
  <c r="AB360" i="5"/>
  <c r="AH360" i="5"/>
  <c r="AD360" i="5"/>
  <c r="AJ360" i="5"/>
  <c r="AI358" i="5"/>
  <c r="AC349" i="5"/>
  <c r="AC343" i="5"/>
  <c r="AG343" i="5"/>
  <c r="AF343" i="5"/>
  <c r="AE343" i="5"/>
  <c r="AI343" i="5"/>
  <c r="AB343" i="5"/>
  <c r="AJ343" i="5"/>
  <c r="AD339" i="5"/>
  <c r="AI339" i="5"/>
  <c r="AH339" i="5"/>
  <c r="AB339" i="5"/>
  <c r="AE339" i="5"/>
  <c r="AE337" i="5"/>
  <c r="AD337" i="5"/>
  <c r="AF337" i="5"/>
  <c r="AH336" i="5"/>
  <c r="AB330" i="5"/>
  <c r="AG330" i="5"/>
  <c r="AH330" i="5"/>
  <c r="AJ330" i="5"/>
  <c r="AC330" i="5"/>
  <c r="AE328" i="5"/>
  <c r="AI328" i="5"/>
  <c r="AF328" i="5"/>
  <c r="AG328" i="5"/>
  <c r="AC328" i="5"/>
  <c r="AD328" i="5"/>
  <c r="AJ323" i="5"/>
  <c r="AB322" i="5"/>
  <c r="AG322" i="5"/>
  <c r="AH322" i="5"/>
  <c r="AJ322" i="5"/>
  <c r="AC322" i="5"/>
  <c r="AC319" i="5"/>
  <c r="AG319" i="5"/>
  <c r="AF319" i="5"/>
  <c r="AE319" i="5"/>
  <c r="AE316" i="5"/>
  <c r="AI316" i="5"/>
  <c r="AC316" i="5"/>
  <c r="AH316" i="5"/>
  <c r="AF316" i="5"/>
  <c r="AG316" i="5"/>
  <c r="AC311" i="5"/>
  <c r="AG311" i="5"/>
  <c r="AF311" i="5"/>
  <c r="AE311" i="5"/>
  <c r="AH311" i="5"/>
  <c r="AC356" i="5"/>
  <c r="AG356" i="5"/>
  <c r="AE356" i="5"/>
  <c r="AJ356" i="5"/>
  <c r="AC352" i="5"/>
  <c r="AG352" i="5"/>
  <c r="AB352" i="5"/>
  <c r="AH352" i="5"/>
  <c r="AC348" i="5"/>
  <c r="AG348" i="5"/>
  <c r="AE348" i="5"/>
  <c r="AJ348" i="5"/>
  <c r="AE342" i="5"/>
  <c r="AI342" i="5"/>
  <c r="AD342" i="5"/>
  <c r="AJ342" i="5"/>
  <c r="AG342" i="5"/>
  <c r="U341" i="5"/>
  <c r="AE340" i="5"/>
  <c r="AI340" i="5"/>
  <c r="AC340" i="5"/>
  <c r="AH340" i="5"/>
  <c r="AF340" i="5"/>
  <c r="AE334" i="5"/>
  <c r="AI334" i="5"/>
  <c r="AD334" i="5"/>
  <c r="AJ334" i="5"/>
  <c r="AG334" i="5"/>
  <c r="U333" i="5"/>
  <c r="AE332" i="5"/>
  <c r="AI332" i="5"/>
  <c r="AC332" i="5"/>
  <c r="AH332" i="5"/>
  <c r="AF332" i="5"/>
  <c r="AE326" i="5"/>
  <c r="AI326" i="5"/>
  <c r="AD326" i="5"/>
  <c r="AJ326" i="5"/>
  <c r="AG326" i="5"/>
  <c r="U325" i="5"/>
  <c r="AE324" i="5"/>
  <c r="AI324" i="5"/>
  <c r="AC324" i="5"/>
  <c r="AH324" i="5"/>
  <c r="AF324" i="5"/>
  <c r="AF321" i="5"/>
  <c r="AJ319" i="5"/>
  <c r="AB319" i="5"/>
  <c r="AB316" i="5"/>
  <c r="AD315" i="5"/>
  <c r="AI315" i="5"/>
  <c r="AH315" i="5"/>
  <c r="AB315" i="5"/>
  <c r="AJ315" i="5"/>
  <c r="AB311" i="5"/>
  <c r="AD305" i="5"/>
  <c r="AI305" i="5"/>
  <c r="AE305" i="5"/>
  <c r="AF305" i="5"/>
  <c r="AC461" i="5"/>
  <c r="AG461" i="5"/>
  <c r="AE460" i="5"/>
  <c r="AI460" i="5"/>
  <c r="U459" i="5"/>
  <c r="AC453" i="5"/>
  <c r="AG453" i="5"/>
  <c r="AE452" i="5"/>
  <c r="AI452" i="5"/>
  <c r="U451" i="5"/>
  <c r="AC445" i="5"/>
  <c r="AG445" i="5"/>
  <c r="AE444" i="5"/>
  <c r="AI444" i="5"/>
  <c r="U443" i="5"/>
  <c r="AC437" i="5"/>
  <c r="AG437" i="5"/>
  <c r="AE436" i="5"/>
  <c r="AI436" i="5"/>
  <c r="U435" i="5"/>
  <c r="AC429" i="5"/>
  <c r="AG429" i="5"/>
  <c r="AE428" i="5"/>
  <c r="AI428" i="5"/>
  <c r="U427" i="5"/>
  <c r="AC421" i="5"/>
  <c r="AG421" i="5"/>
  <c r="AE420" i="5"/>
  <c r="AI420" i="5"/>
  <c r="U419" i="5"/>
  <c r="AC413" i="5"/>
  <c r="AG413" i="5"/>
  <c r="AE412" i="5"/>
  <c r="AI412" i="5"/>
  <c r="U411" i="5"/>
  <c r="AC405" i="5"/>
  <c r="AG405" i="5"/>
  <c r="AE404" i="5"/>
  <c r="AI404" i="5"/>
  <c r="U403" i="5"/>
  <c r="AC397" i="5"/>
  <c r="AG397" i="5"/>
  <c r="AE396" i="5"/>
  <c r="AI396" i="5"/>
  <c r="U395" i="5"/>
  <c r="AC389" i="5"/>
  <c r="AG389" i="5"/>
  <c r="AE388" i="5"/>
  <c r="AI388" i="5"/>
  <c r="U387" i="5"/>
  <c r="AC381" i="5"/>
  <c r="AG381" i="5"/>
  <c r="AE380" i="5"/>
  <c r="AI380" i="5"/>
  <c r="U379" i="5"/>
  <c r="AC373" i="5"/>
  <c r="AG373" i="5"/>
  <c r="AE372" i="5"/>
  <c r="AI372" i="5"/>
  <c r="U371" i="5"/>
  <c r="AB369" i="5"/>
  <c r="AG369" i="5"/>
  <c r="AC366" i="5"/>
  <c r="AG366" i="5"/>
  <c r="AF366" i="5"/>
  <c r="AE363" i="5"/>
  <c r="AI363" i="5"/>
  <c r="AC363" i="5"/>
  <c r="AH363" i="5"/>
  <c r="AD362" i="5"/>
  <c r="AI362" i="5"/>
  <c r="AB361" i="5"/>
  <c r="AG361" i="5"/>
  <c r="AC358" i="5"/>
  <c r="AG358" i="5"/>
  <c r="AF358" i="5"/>
  <c r="AI356" i="5"/>
  <c r="AB356" i="5"/>
  <c r="AE355" i="5"/>
  <c r="AI355" i="5"/>
  <c r="AC355" i="5"/>
  <c r="AH355" i="5"/>
  <c r="AD354" i="5"/>
  <c r="AI354" i="5"/>
  <c r="AB353" i="5"/>
  <c r="AG353" i="5"/>
  <c r="AJ352" i="5"/>
  <c r="AD352" i="5"/>
  <c r="AJ350" i="5"/>
  <c r="AC350" i="5"/>
  <c r="AG350" i="5"/>
  <c r="AF350" i="5"/>
  <c r="AI348" i="5"/>
  <c r="AB348" i="5"/>
  <c r="AH342" i="5"/>
  <c r="AB340" i="5"/>
  <c r="AH334" i="5"/>
  <c r="AB332" i="5"/>
  <c r="AH326" i="5"/>
  <c r="AD321" i="5"/>
  <c r="AI319" i="5"/>
  <c r="AF315" i="5"/>
  <c r="AB314" i="5"/>
  <c r="AG314" i="5"/>
  <c r="AH314" i="5"/>
  <c r="AC314" i="5"/>
  <c r="AJ314" i="5"/>
  <c r="AB312" i="5"/>
  <c r="AH312" i="5"/>
  <c r="AJ311" i="5"/>
  <c r="AB304" i="5"/>
  <c r="AG304" i="5"/>
  <c r="AJ304" i="5"/>
  <c r="AC304" i="5"/>
  <c r="AD304" i="5"/>
  <c r="AB298" i="5"/>
  <c r="AG298" i="5"/>
  <c r="AC298" i="5"/>
  <c r="AH298" i="5"/>
  <c r="AD298" i="5"/>
  <c r="AF298" i="5"/>
  <c r="AE318" i="5"/>
  <c r="AI318" i="5"/>
  <c r="AD318" i="5"/>
  <c r="AJ318" i="5"/>
  <c r="U317" i="5"/>
  <c r="AE312" i="5"/>
  <c r="AI312" i="5"/>
  <c r="AF312" i="5"/>
  <c r="U311" i="5"/>
  <c r="AE310" i="5"/>
  <c r="AI310" i="5"/>
  <c r="AD310" i="5"/>
  <c r="AJ310" i="5"/>
  <c r="U309" i="5"/>
  <c r="AG308" i="5"/>
  <c r="AB306" i="5"/>
  <c r="AG306" i="5"/>
  <c r="AC306" i="5"/>
  <c r="AH306" i="5"/>
  <c r="AB296" i="5"/>
  <c r="AG296" i="5"/>
  <c r="AC296" i="5"/>
  <c r="AH296" i="5"/>
  <c r="AB265" i="5"/>
  <c r="AF265" i="5"/>
  <c r="AJ265" i="5"/>
  <c r="AG265" i="5"/>
  <c r="AH265" i="5"/>
  <c r="AC265" i="5"/>
  <c r="AI265" i="5"/>
  <c r="AD265" i="5"/>
  <c r="AE265" i="5"/>
  <c r="AE369" i="5"/>
  <c r="U368" i="5"/>
  <c r="AC362" i="5"/>
  <c r="AG362" i="5"/>
  <c r="AE361" i="5"/>
  <c r="AI361" i="5"/>
  <c r="U360" i="5"/>
  <c r="AC354" i="5"/>
  <c r="AG354" i="5"/>
  <c r="AE353" i="5"/>
  <c r="AI353" i="5"/>
  <c r="U352" i="5"/>
  <c r="AC345" i="5"/>
  <c r="AG345" i="5"/>
  <c r="AB345" i="5"/>
  <c r="AH345" i="5"/>
  <c r="AC341" i="5"/>
  <c r="AG341" i="5"/>
  <c r="AE341" i="5"/>
  <c r="AJ341" i="5"/>
  <c r="AC337" i="5"/>
  <c r="AG337" i="5"/>
  <c r="AB337" i="5"/>
  <c r="AH337" i="5"/>
  <c r="AC333" i="5"/>
  <c r="AG333" i="5"/>
  <c r="AE333" i="5"/>
  <c r="AJ333" i="5"/>
  <c r="AC329" i="5"/>
  <c r="AG329" i="5"/>
  <c r="AB329" i="5"/>
  <c r="AH329" i="5"/>
  <c r="AC325" i="5"/>
  <c r="AG325" i="5"/>
  <c r="AE325" i="5"/>
  <c r="AJ325" i="5"/>
  <c r="AC321" i="5"/>
  <c r="AG321" i="5"/>
  <c r="AB321" i="5"/>
  <c r="AH321" i="5"/>
  <c r="AG318" i="5"/>
  <c r="AC317" i="5"/>
  <c r="AG317" i="5"/>
  <c r="AE317" i="5"/>
  <c r="AJ317" i="5"/>
  <c r="AC313" i="5"/>
  <c r="AG313" i="5"/>
  <c r="AB313" i="5"/>
  <c r="AH313" i="5"/>
  <c r="AG312" i="5"/>
  <c r="AG310" i="5"/>
  <c r="AC309" i="5"/>
  <c r="AG309" i="5"/>
  <c r="AE309" i="5"/>
  <c r="AJ309" i="5"/>
  <c r="AF306" i="5"/>
  <c r="AE303" i="5"/>
  <c r="AC303" i="5"/>
  <c r="AG303" i="5"/>
  <c r="AF303" i="5"/>
  <c r="AB303" i="5"/>
  <c r="AH303" i="5"/>
  <c r="AE300" i="5"/>
  <c r="AI300" i="5"/>
  <c r="AC300" i="5"/>
  <c r="AH300" i="5"/>
  <c r="AD300" i="5"/>
  <c r="AJ300" i="5"/>
  <c r="AJ296" i="5"/>
  <c r="AE308" i="5"/>
  <c r="AI308" i="5"/>
  <c r="AC308" i="5"/>
  <c r="AH308" i="5"/>
  <c r="AD306" i="5"/>
  <c r="AE302" i="5"/>
  <c r="AI302" i="5"/>
  <c r="AD302" i="5"/>
  <c r="AJ302" i="5"/>
  <c r="AF302" i="5"/>
  <c r="AC301" i="5"/>
  <c r="AG301" i="5"/>
  <c r="AE301" i="5"/>
  <c r="AJ301" i="5"/>
  <c r="AF301" i="5"/>
  <c r="AD296" i="5"/>
  <c r="U294" i="5"/>
  <c r="AD292" i="5"/>
  <c r="AH292" i="5"/>
  <c r="AE292" i="5"/>
  <c r="AC292" i="5"/>
  <c r="AJ292" i="5"/>
  <c r="AF292" i="5"/>
  <c r="AG292" i="5"/>
  <c r="U287" i="5"/>
  <c r="U265" i="5"/>
  <c r="AC305" i="5"/>
  <c r="AG305" i="5"/>
  <c r="AE304" i="5"/>
  <c r="AI304" i="5"/>
  <c r="U303" i="5"/>
  <c r="AI297" i="5"/>
  <c r="AC297" i="5"/>
  <c r="AG297" i="5"/>
  <c r="AE296" i="5"/>
  <c r="AI296" i="5"/>
  <c r="AB293" i="5"/>
  <c r="AF293" i="5"/>
  <c r="AJ293" i="5"/>
  <c r="AG293" i="5"/>
  <c r="AC293" i="5"/>
  <c r="AH293" i="5"/>
  <c r="AD293" i="5"/>
  <c r="AI293" i="5"/>
  <c r="U284" i="5"/>
  <c r="AB281" i="5"/>
  <c r="AF281" i="5"/>
  <c r="AJ281" i="5"/>
  <c r="AG281" i="5"/>
  <c r="AH281" i="5"/>
  <c r="AC281" i="5"/>
  <c r="AI281" i="5"/>
  <c r="AD281" i="5"/>
  <c r="AD276" i="5"/>
  <c r="AH276" i="5"/>
  <c r="AE276" i="5"/>
  <c r="AJ276" i="5"/>
  <c r="AC276" i="5"/>
  <c r="AF276" i="5"/>
  <c r="AG276" i="5"/>
  <c r="AB271" i="5"/>
  <c r="AF271" i="5"/>
  <c r="AJ271" i="5"/>
  <c r="AD271" i="5"/>
  <c r="AI271" i="5"/>
  <c r="AH271" i="5"/>
  <c r="AC271" i="5"/>
  <c r="AE271" i="5"/>
  <c r="AC347" i="5"/>
  <c r="AG347" i="5"/>
  <c r="AE346" i="5"/>
  <c r="AI346" i="5"/>
  <c r="U345" i="5"/>
  <c r="AC339" i="5"/>
  <c r="AG339" i="5"/>
  <c r="AE338" i="5"/>
  <c r="AI338" i="5"/>
  <c r="U337" i="5"/>
  <c r="AC331" i="5"/>
  <c r="AG331" i="5"/>
  <c r="AE330" i="5"/>
  <c r="AI330" i="5"/>
  <c r="U329" i="5"/>
  <c r="AC323" i="5"/>
  <c r="AG323" i="5"/>
  <c r="AE322" i="5"/>
  <c r="AI322" i="5"/>
  <c r="U321" i="5"/>
  <c r="AC315" i="5"/>
  <c r="AG315" i="5"/>
  <c r="AE314" i="5"/>
  <c r="AI314" i="5"/>
  <c r="U313" i="5"/>
  <c r="AI307" i="5"/>
  <c r="AC307" i="5"/>
  <c r="AG307" i="5"/>
  <c r="AE306" i="5"/>
  <c r="AI306" i="5"/>
  <c r="U305" i="5"/>
  <c r="AH305" i="5"/>
  <c r="AB305" i="5"/>
  <c r="AF304" i="5"/>
  <c r="AI299" i="5"/>
  <c r="AC299" i="5"/>
  <c r="AG299" i="5"/>
  <c r="AE298" i="5"/>
  <c r="AI298" i="5"/>
  <c r="U297" i="5"/>
  <c r="AH297" i="5"/>
  <c r="AB297" i="5"/>
  <c r="AF296" i="5"/>
  <c r="AD260" i="5"/>
  <c r="AH260" i="5"/>
  <c r="AE260" i="5"/>
  <c r="AJ260" i="5"/>
  <c r="AF260" i="5"/>
  <c r="AC260" i="5"/>
  <c r="AG260" i="5"/>
  <c r="AI260" i="5"/>
  <c r="AJ294" i="5"/>
  <c r="AE294" i="5"/>
  <c r="AC291" i="5"/>
  <c r="AD288" i="5"/>
  <c r="AH288" i="5"/>
  <c r="AE288" i="5"/>
  <c r="AJ288" i="5"/>
  <c r="AI285" i="5"/>
  <c r="AC285" i="5"/>
  <c r="AB283" i="5"/>
  <c r="AF283" i="5"/>
  <c r="AJ283" i="5"/>
  <c r="AD283" i="5"/>
  <c r="AI283" i="5"/>
  <c r="AF280" i="5"/>
  <c r="AB277" i="5"/>
  <c r="AF277" i="5"/>
  <c r="AJ277" i="5"/>
  <c r="AG277" i="5"/>
  <c r="AD272" i="5"/>
  <c r="AH272" i="5"/>
  <c r="AE272" i="5"/>
  <c r="AJ272" i="5"/>
  <c r="AI269" i="5"/>
  <c r="AC269" i="5"/>
  <c r="AB267" i="5"/>
  <c r="AF267" i="5"/>
  <c r="AJ267" i="5"/>
  <c r="AD267" i="5"/>
  <c r="AI267" i="5"/>
  <c r="AF264" i="5"/>
  <c r="AD256" i="5"/>
  <c r="AH256" i="5"/>
  <c r="AE256" i="5"/>
  <c r="AJ256" i="5"/>
  <c r="AF256" i="5"/>
  <c r="U255" i="5"/>
  <c r="AB253" i="5"/>
  <c r="AF253" i="5"/>
  <c r="AJ253" i="5"/>
  <c r="AD253" i="5"/>
  <c r="AI253" i="5"/>
  <c r="AH253" i="5"/>
  <c r="AC253" i="5"/>
  <c r="U243" i="5"/>
  <c r="AB240" i="5"/>
  <c r="AI240" i="5"/>
  <c r="AD240" i="5"/>
  <c r="AJ240" i="5"/>
  <c r="AE240" i="5"/>
  <c r="AC238" i="5"/>
  <c r="AG238" i="5"/>
  <c r="AE238" i="5"/>
  <c r="AJ238" i="5"/>
  <c r="AH238" i="5"/>
  <c r="AB238" i="5"/>
  <c r="AI238" i="5"/>
  <c r="AD238" i="5"/>
  <c r="AB295" i="5"/>
  <c r="AF295" i="5"/>
  <c r="AI294" i="5"/>
  <c r="AB289" i="5"/>
  <c r="AF289" i="5"/>
  <c r="AJ289" i="5"/>
  <c r="AG289" i="5"/>
  <c r="AD284" i="5"/>
  <c r="AH284" i="5"/>
  <c r="AE284" i="5"/>
  <c r="AJ284" i="5"/>
  <c r="AB279" i="5"/>
  <c r="AF279" i="5"/>
  <c r="AJ279" i="5"/>
  <c r="AD279" i="5"/>
  <c r="AI279" i="5"/>
  <c r="AB273" i="5"/>
  <c r="AF273" i="5"/>
  <c r="AJ273" i="5"/>
  <c r="AG273" i="5"/>
  <c r="AD268" i="5"/>
  <c r="AH268" i="5"/>
  <c r="AE268" i="5"/>
  <c r="AJ268" i="5"/>
  <c r="AB261" i="5"/>
  <c r="AF261" i="5"/>
  <c r="AJ261" i="5"/>
  <c r="AG261" i="5"/>
  <c r="AC261" i="5"/>
  <c r="AH261" i="5"/>
  <c r="AB249" i="5"/>
  <c r="AF249" i="5"/>
  <c r="AJ249" i="5"/>
  <c r="AD249" i="5"/>
  <c r="AI249" i="5"/>
  <c r="AC249" i="5"/>
  <c r="AE249" i="5"/>
  <c r="AB247" i="5"/>
  <c r="AF247" i="5"/>
  <c r="AJ247" i="5"/>
  <c r="AG247" i="5"/>
  <c r="AH247" i="5"/>
  <c r="AC247" i="5"/>
  <c r="AI247" i="5"/>
  <c r="AC242" i="5"/>
  <c r="AG242" i="5"/>
  <c r="AB242" i="5"/>
  <c r="AH242" i="5"/>
  <c r="AI242" i="5"/>
  <c r="AD242" i="5"/>
  <c r="AJ242" i="5"/>
  <c r="AF238" i="5"/>
  <c r="AC232" i="5"/>
  <c r="AG232" i="5"/>
  <c r="AD232" i="5"/>
  <c r="AH232" i="5"/>
  <c r="AI232" i="5"/>
  <c r="AJ232" i="5"/>
  <c r="AB232" i="5"/>
  <c r="AE232" i="5"/>
  <c r="U230" i="5"/>
  <c r="AD294" i="5"/>
  <c r="AH294" i="5"/>
  <c r="AB291" i="5"/>
  <c r="AF291" i="5"/>
  <c r="AJ291" i="5"/>
  <c r="AD291" i="5"/>
  <c r="AI291" i="5"/>
  <c r="AB285" i="5"/>
  <c r="AF285" i="5"/>
  <c r="AJ285" i="5"/>
  <c r="AG285" i="5"/>
  <c r="AD280" i="5"/>
  <c r="AH280" i="5"/>
  <c r="AE280" i="5"/>
  <c r="AJ280" i="5"/>
  <c r="AB275" i="5"/>
  <c r="AF275" i="5"/>
  <c r="AJ275" i="5"/>
  <c r="AD275" i="5"/>
  <c r="AI275" i="5"/>
  <c r="AB269" i="5"/>
  <c r="AF269" i="5"/>
  <c r="AJ269" i="5"/>
  <c r="AG269" i="5"/>
  <c r="AD264" i="5"/>
  <c r="AH264" i="5"/>
  <c r="AE264" i="5"/>
  <c r="AJ264" i="5"/>
  <c r="AB257" i="5"/>
  <c r="AF257" i="5"/>
  <c r="AJ257" i="5"/>
  <c r="AG257" i="5"/>
  <c r="AC257" i="5"/>
  <c r="AH257" i="5"/>
  <c r="AH249" i="5"/>
  <c r="AE247" i="5"/>
  <c r="AE242" i="5"/>
  <c r="AH240" i="5"/>
  <c r="AF232" i="5"/>
  <c r="AB263" i="5"/>
  <c r="AF263" i="5"/>
  <c r="AJ263" i="5"/>
  <c r="AB259" i="5"/>
  <c r="AF259" i="5"/>
  <c r="AJ259" i="5"/>
  <c r="AB255" i="5"/>
  <c r="AF255" i="5"/>
  <c r="AJ255" i="5"/>
  <c r="AD250" i="5"/>
  <c r="AH250" i="5"/>
  <c r="AE250" i="5"/>
  <c r="AJ250" i="5"/>
  <c r="U249" i="5"/>
  <c r="AB245" i="5"/>
  <c r="AF245" i="5"/>
  <c r="AJ245" i="5"/>
  <c r="AD245" i="5"/>
  <c r="AI245" i="5"/>
  <c r="AB237" i="5"/>
  <c r="AJ237" i="5"/>
  <c r="AD237" i="5"/>
  <c r="AB233" i="5"/>
  <c r="AF233" i="5"/>
  <c r="AJ233" i="5"/>
  <c r="AD233" i="5"/>
  <c r="AC233" i="5"/>
  <c r="AC228" i="5"/>
  <c r="AG228" i="5"/>
  <c r="AD228" i="5"/>
  <c r="AH228" i="5"/>
  <c r="AI228" i="5"/>
  <c r="AF228" i="5"/>
  <c r="AJ228" i="5"/>
  <c r="AE217" i="5"/>
  <c r="AI217" i="5"/>
  <c r="AB217" i="5"/>
  <c r="AF217" i="5"/>
  <c r="AJ217" i="5"/>
  <c r="AH217" i="5"/>
  <c r="AC217" i="5"/>
  <c r="AD217" i="5"/>
  <c r="AG217" i="5"/>
  <c r="AD290" i="5"/>
  <c r="AH290" i="5"/>
  <c r="AD286" i="5"/>
  <c r="AH286" i="5"/>
  <c r="AD282" i="5"/>
  <c r="AH282" i="5"/>
  <c r="AD278" i="5"/>
  <c r="AH278" i="5"/>
  <c r="AD274" i="5"/>
  <c r="AH274" i="5"/>
  <c r="AD270" i="5"/>
  <c r="AH270" i="5"/>
  <c r="AD266" i="5"/>
  <c r="AH266" i="5"/>
  <c r="AI263" i="5"/>
  <c r="AD263" i="5"/>
  <c r="AD262" i="5"/>
  <c r="AH262" i="5"/>
  <c r="AI259" i="5"/>
  <c r="AD259" i="5"/>
  <c r="AD258" i="5"/>
  <c r="AH258" i="5"/>
  <c r="AI255" i="5"/>
  <c r="AD255" i="5"/>
  <c r="AB251" i="5"/>
  <c r="AF251" i="5"/>
  <c r="AJ251" i="5"/>
  <c r="AG251" i="5"/>
  <c r="AG250" i="5"/>
  <c r="AD246" i="5"/>
  <c r="AH246" i="5"/>
  <c r="AE246" i="5"/>
  <c r="AJ246" i="5"/>
  <c r="AE245" i="5"/>
  <c r="U242" i="5"/>
  <c r="AE241" i="5"/>
  <c r="AI241" i="5"/>
  <c r="AF241" i="5"/>
  <c r="AC241" i="5"/>
  <c r="AJ241" i="5"/>
  <c r="AD241" i="5"/>
  <c r="AE239" i="5"/>
  <c r="AI239" i="5"/>
  <c r="AD239" i="5"/>
  <c r="AJ239" i="5"/>
  <c r="AC239" i="5"/>
  <c r="AF239" i="5"/>
  <c r="AG237" i="5"/>
  <c r="AB235" i="5"/>
  <c r="AF235" i="5"/>
  <c r="AJ235" i="5"/>
  <c r="AH235" i="5"/>
  <c r="AC235" i="5"/>
  <c r="AH233" i="5"/>
  <c r="AE233" i="5"/>
  <c r="AB228" i="5"/>
  <c r="AB223" i="5"/>
  <c r="AF223" i="5"/>
  <c r="AJ223" i="5"/>
  <c r="AH223" i="5"/>
  <c r="AB221" i="5"/>
  <c r="AF221" i="5"/>
  <c r="AJ221" i="5"/>
  <c r="AD221" i="5"/>
  <c r="AE215" i="5"/>
  <c r="AI215" i="5"/>
  <c r="AB215" i="5"/>
  <c r="AF215" i="5"/>
  <c r="AJ215" i="5"/>
  <c r="AH215" i="5"/>
  <c r="AC215" i="5"/>
  <c r="AD215" i="5"/>
  <c r="AD252" i="5"/>
  <c r="AH252" i="5"/>
  <c r="AD248" i="5"/>
  <c r="AH248" i="5"/>
  <c r="AD244" i="5"/>
  <c r="AH244" i="5"/>
  <c r="AC240" i="5"/>
  <c r="AG240" i="5"/>
  <c r="AF240" i="5"/>
  <c r="AE237" i="5"/>
  <c r="AI237" i="5"/>
  <c r="AC237" i="5"/>
  <c r="AH237" i="5"/>
  <c r="AC236" i="5"/>
  <c r="AG236" i="5"/>
  <c r="AD236" i="5"/>
  <c r="AH236" i="5"/>
  <c r="AI236" i="5"/>
  <c r="AE235" i="5"/>
  <c r="U234" i="5"/>
  <c r="AB227" i="5"/>
  <c r="AF227" i="5"/>
  <c r="AJ227" i="5"/>
  <c r="AH227" i="5"/>
  <c r="AB225" i="5"/>
  <c r="AF225" i="5"/>
  <c r="AJ225" i="5"/>
  <c r="AD225" i="5"/>
  <c r="AD223" i="5"/>
  <c r="AG221" i="5"/>
  <c r="AE221" i="5"/>
  <c r="AC220" i="5"/>
  <c r="AG220" i="5"/>
  <c r="AD220" i="5"/>
  <c r="AH220" i="5"/>
  <c r="AI220" i="5"/>
  <c r="U218" i="5"/>
  <c r="AB243" i="5"/>
  <c r="AF243" i="5"/>
  <c r="AJ243" i="5"/>
  <c r="AB231" i="5"/>
  <c r="AF231" i="5"/>
  <c r="AJ231" i="5"/>
  <c r="AH231" i="5"/>
  <c r="AB229" i="5"/>
  <c r="AF229" i="5"/>
  <c r="AJ229" i="5"/>
  <c r="AD229" i="5"/>
  <c r="AC224" i="5"/>
  <c r="AG224" i="5"/>
  <c r="AD224" i="5"/>
  <c r="AH224" i="5"/>
  <c r="AI224" i="5"/>
  <c r="AC223" i="5"/>
  <c r="AE223" i="5"/>
  <c r="AC221" i="5"/>
  <c r="AC218" i="5"/>
  <c r="AG218" i="5"/>
  <c r="AD218" i="5"/>
  <c r="AH218" i="5"/>
  <c r="AI218" i="5"/>
  <c r="AB218" i="5"/>
  <c r="AJ218" i="5"/>
  <c r="AG215" i="5"/>
  <c r="AC234" i="5"/>
  <c r="AG234" i="5"/>
  <c r="AD234" i="5"/>
  <c r="AH234" i="5"/>
  <c r="AC230" i="5"/>
  <c r="AG230" i="5"/>
  <c r="AD230" i="5"/>
  <c r="AH230" i="5"/>
  <c r="AC226" i="5"/>
  <c r="AG226" i="5"/>
  <c r="AD226" i="5"/>
  <c r="AH226" i="5"/>
  <c r="AC222" i="5"/>
  <c r="AG222" i="5"/>
  <c r="AD222" i="5"/>
  <c r="AH222" i="5"/>
  <c r="U216" i="5"/>
  <c r="AC216" i="5"/>
  <c r="AG216" i="5"/>
  <c r="AD216" i="5"/>
  <c r="AH216" i="5"/>
  <c r="AE213" i="5"/>
  <c r="AI213" i="5"/>
  <c r="AB213" i="5"/>
  <c r="AF213" i="5"/>
  <c r="AJ213" i="5"/>
  <c r="AI212" i="5"/>
  <c r="AE219" i="5"/>
  <c r="AI219" i="5"/>
  <c r="AB219" i="5"/>
  <c r="AF219" i="5"/>
  <c r="AJ219" i="5"/>
  <c r="AC214" i="5"/>
  <c r="AG214" i="5"/>
  <c r="AD214" i="5"/>
  <c r="AH214" i="5"/>
  <c r="AE211" i="5"/>
  <c r="AI211" i="5"/>
  <c r="AB211" i="5"/>
  <c r="AF211" i="5"/>
  <c r="AJ211" i="5"/>
  <c r="AC212" i="5"/>
  <c r="AG212" i="5"/>
  <c r="AD212" i="5"/>
  <c r="AH212" i="5"/>
  <c r="AJ209" i="5"/>
  <c r="AF209" i="5"/>
  <c r="AB209" i="5"/>
  <c r="AI235" i="5"/>
  <c r="AI233" i="5"/>
  <c r="AI231" i="5"/>
  <c r="AI229" i="5"/>
  <c r="AI227" i="5"/>
  <c r="AI225" i="5"/>
  <c r="AI223" i="5"/>
  <c r="AI221" i="5"/>
  <c r="AI209" i="5"/>
  <c r="AG7" i="5"/>
  <c r="AC7" i="5"/>
  <c r="AJ7" i="5"/>
  <c r="AB7" i="5"/>
  <c r="AE7" i="5"/>
  <c r="AF7" i="5"/>
  <c r="AH7" i="5"/>
  <c r="AD7" i="5"/>
  <c r="AI7" i="5"/>
  <c r="W7" i="5"/>
  <c r="AB8" i="5"/>
  <c r="AF8" i="5"/>
  <c r="AB10" i="5"/>
  <c r="AF10" i="5"/>
  <c r="AD11" i="5"/>
  <c r="AB14" i="5"/>
  <c r="AB16" i="5"/>
  <c r="AF16" i="5"/>
  <c r="AJ16" i="5"/>
  <c r="AD17" i="5"/>
  <c r="AH17" i="5"/>
  <c r="AB18" i="5"/>
  <c r="AE21" i="5"/>
  <c r="AJ21" i="5"/>
  <c r="AD22" i="5"/>
  <c r="AJ22" i="5"/>
  <c r="AE29" i="5"/>
  <c r="AD30" i="5"/>
  <c r="AJ30" i="5"/>
  <c r="AJ37" i="5"/>
  <c r="AD38" i="5"/>
  <c r="AJ38" i="5"/>
  <c r="AJ45" i="5"/>
  <c r="AD46" i="5"/>
  <c r="AE53" i="5"/>
  <c r="AE61" i="5"/>
  <c r="AJ61" i="5"/>
  <c r="AF74" i="5"/>
  <c r="AG75" i="5"/>
  <c r="AC75" i="5"/>
  <c r="AJ75" i="5"/>
  <c r="AE75" i="5"/>
  <c r="AE101" i="5"/>
  <c r="AF106" i="5"/>
  <c r="AH130" i="5"/>
  <c r="AD130" i="5"/>
  <c r="AF130" i="5"/>
  <c r="AG130" i="5"/>
  <c r="AE130" i="5"/>
  <c r="AB130" i="5"/>
  <c r="AH151" i="5"/>
  <c r="AC151" i="5"/>
  <c r="AE151" i="5"/>
  <c r="AD151" i="5"/>
  <c r="AI151" i="5"/>
  <c r="AG151" i="5"/>
  <c r="AG161" i="5"/>
  <c r="AC161" i="5"/>
  <c r="AJ161" i="5"/>
  <c r="AE161" i="5"/>
  <c r="AH161" i="5"/>
  <c r="AB161" i="5"/>
  <c r="AI161" i="5"/>
  <c r="AD161" i="5"/>
  <c r="AG8" i="5"/>
  <c r="AE9" i="5"/>
  <c r="AG10" i="5"/>
  <c r="AI11" i="5"/>
  <c r="AG12" i="5"/>
  <c r="AC14" i="5"/>
  <c r="AE15" i="5"/>
  <c r="AI15" i="5"/>
  <c r="AE17" i="5"/>
  <c r="AC18" i="5"/>
  <c r="AG18" i="5"/>
  <c r="AE19" i="5"/>
  <c r="AI19" i="5"/>
  <c r="AC20" i="5"/>
  <c r="AG20" i="5"/>
  <c r="AI40" i="5"/>
  <c r="AE40" i="5"/>
  <c r="AB40" i="5"/>
  <c r="AG40" i="5"/>
  <c r="AG41" i="5"/>
  <c r="AC41" i="5"/>
  <c r="AD41" i="5"/>
  <c r="AI41" i="5"/>
  <c r="AC42" i="5"/>
  <c r="AH42" i="5"/>
  <c r="AE43" i="5"/>
  <c r="AJ43" i="5"/>
  <c r="AD44" i="5"/>
  <c r="AJ44" i="5"/>
  <c r="AF45" i="5"/>
  <c r="AF46" i="5"/>
  <c r="AI56" i="5"/>
  <c r="AE56" i="5"/>
  <c r="AB56" i="5"/>
  <c r="AG56" i="5"/>
  <c r="AG57" i="5"/>
  <c r="AC57" i="5"/>
  <c r="AD57" i="5"/>
  <c r="AI57" i="5"/>
  <c r="AC58" i="5"/>
  <c r="AE59" i="5"/>
  <c r="AJ59" i="5"/>
  <c r="AD60" i="5"/>
  <c r="AJ60" i="5"/>
  <c r="AF61" i="5"/>
  <c r="AF62" i="5"/>
  <c r="AG74" i="5"/>
  <c r="AF75" i="5"/>
  <c r="AG87" i="5"/>
  <c r="AC87" i="5"/>
  <c r="AH87" i="5"/>
  <c r="AB87" i="5"/>
  <c r="AF87" i="5"/>
  <c r="AE87" i="5"/>
  <c r="AI93" i="5"/>
  <c r="AG95" i="5"/>
  <c r="AC95" i="5"/>
  <c r="AH95" i="5"/>
  <c r="AB95" i="5"/>
  <c r="AF95" i="5"/>
  <c r="AE95" i="5"/>
  <c r="AI101" i="5"/>
  <c r="AJ113" i="5"/>
  <c r="AB113" i="5"/>
  <c r="AH113" i="5"/>
  <c r="AJ114" i="5"/>
  <c r="AG119" i="5"/>
  <c r="AC119" i="5"/>
  <c r="AH119" i="5"/>
  <c r="AB119" i="5"/>
  <c r="AF119" i="5"/>
  <c r="AE119" i="5"/>
  <c r="AH138" i="5"/>
  <c r="AD138" i="5"/>
  <c r="AF138" i="5"/>
  <c r="AE138" i="5"/>
  <c r="AJ138" i="5"/>
  <c r="AC138" i="5"/>
  <c r="AB138" i="5"/>
  <c r="AI138" i="5"/>
  <c r="AG165" i="5"/>
  <c r="AC165" i="5"/>
  <c r="AH165" i="5"/>
  <c r="AB165" i="5"/>
  <c r="AJ165" i="5"/>
  <c r="AE165" i="5"/>
  <c r="AD165" i="5"/>
  <c r="AF165" i="5"/>
  <c r="AI165" i="5"/>
  <c r="AH9" i="5"/>
  <c r="AH11" i="5"/>
  <c r="AF14" i="5"/>
  <c r="AJ14" i="5"/>
  <c r="AF18" i="5"/>
  <c r="AJ18" i="5"/>
  <c r="AF20" i="5"/>
  <c r="AJ20" i="5"/>
  <c r="AJ29" i="5"/>
  <c r="AE37" i="5"/>
  <c r="AE45" i="5"/>
  <c r="AJ53" i="5"/>
  <c r="AD54" i="5"/>
  <c r="AJ54" i="5"/>
  <c r="AD62" i="5"/>
  <c r="AD67" i="5"/>
  <c r="AG71" i="5"/>
  <c r="AC71" i="5"/>
  <c r="AH71" i="5"/>
  <c r="AB71" i="5"/>
  <c r="AE71" i="5"/>
  <c r="AE77" i="5"/>
  <c r="AF82" i="5"/>
  <c r="AG83" i="5"/>
  <c r="AC83" i="5"/>
  <c r="AJ83" i="5"/>
  <c r="AE83" i="5"/>
  <c r="AD83" i="5"/>
  <c r="AE93" i="5"/>
  <c r="AF98" i="5"/>
  <c r="AE117" i="5"/>
  <c r="AC8" i="5"/>
  <c r="AI9" i="5"/>
  <c r="AC10" i="5"/>
  <c r="AC12" i="5"/>
  <c r="AI13" i="5"/>
  <c r="AG14" i="5"/>
  <c r="AC16" i="5"/>
  <c r="AG16" i="5"/>
  <c r="AI24" i="5"/>
  <c r="AE24" i="5"/>
  <c r="AB24" i="5"/>
  <c r="AG24" i="5"/>
  <c r="AG25" i="5"/>
  <c r="AC25" i="5"/>
  <c r="AD25" i="5"/>
  <c r="AI25" i="5"/>
  <c r="AC26" i="5"/>
  <c r="AE27" i="5"/>
  <c r="AD28" i="5"/>
  <c r="AJ28" i="5"/>
  <c r="AF29" i="5"/>
  <c r="AI48" i="5"/>
  <c r="AE48" i="5"/>
  <c r="AB48" i="5"/>
  <c r="AG48" i="5"/>
  <c r="AG49" i="5"/>
  <c r="AC49" i="5"/>
  <c r="AD49" i="5"/>
  <c r="AI49" i="5"/>
  <c r="AC50" i="5"/>
  <c r="AH50" i="5"/>
  <c r="AE51" i="5"/>
  <c r="AJ51" i="5"/>
  <c r="AD52" i="5"/>
  <c r="AJ52" i="5"/>
  <c r="AF53" i="5"/>
  <c r="AI64" i="5"/>
  <c r="AE64" i="5"/>
  <c r="AB64" i="5"/>
  <c r="AG64" i="5"/>
  <c r="AG65" i="5"/>
  <c r="AC65" i="5"/>
  <c r="AD65" i="5"/>
  <c r="AI65" i="5"/>
  <c r="AC66" i="5"/>
  <c r="AE67" i="5"/>
  <c r="AD68" i="5"/>
  <c r="AJ68" i="5"/>
  <c r="AH69" i="5"/>
  <c r="AI70" i="5"/>
  <c r="AE70" i="5"/>
  <c r="AF70" i="5"/>
  <c r="AB70" i="5"/>
  <c r="AH70" i="5"/>
  <c r="AF71" i="5"/>
  <c r="AI76" i="5"/>
  <c r="AE76" i="5"/>
  <c r="AJ76" i="5"/>
  <c r="AD76" i="5"/>
  <c r="AB76" i="5"/>
  <c r="AH76" i="5"/>
  <c r="AH77" i="5"/>
  <c r="AI78" i="5"/>
  <c r="AE78" i="5"/>
  <c r="AF78" i="5"/>
  <c r="AB78" i="5"/>
  <c r="AH78" i="5"/>
  <c r="AJ89" i="5"/>
  <c r="AB89" i="5"/>
  <c r="AH89" i="5"/>
  <c r="AJ90" i="5"/>
  <c r="AJ97" i="5"/>
  <c r="AB97" i="5"/>
  <c r="AH97" i="5"/>
  <c r="AJ98" i="5"/>
  <c r="AG103" i="5"/>
  <c r="AC103" i="5"/>
  <c r="AH103" i="5"/>
  <c r="AB103" i="5"/>
  <c r="AF103" i="5"/>
  <c r="AE103" i="5"/>
  <c r="AI109" i="5"/>
  <c r="AJ121" i="5"/>
  <c r="AB121" i="5"/>
  <c r="AH121" i="5"/>
  <c r="AH128" i="5"/>
  <c r="AD128" i="5"/>
  <c r="AI128" i="5"/>
  <c r="AC128" i="5"/>
  <c r="AF128" i="5"/>
  <c r="AJ128" i="5"/>
  <c r="AE128" i="5"/>
  <c r="AH154" i="5"/>
  <c r="AD154" i="5"/>
  <c r="AF154" i="5"/>
  <c r="AE154" i="5"/>
  <c r="AJ154" i="5"/>
  <c r="AC154" i="5"/>
  <c r="AB154" i="5"/>
  <c r="AI154" i="5"/>
  <c r="AD8" i="5"/>
  <c r="AB9" i="5"/>
  <c r="AF9" i="5"/>
  <c r="AJ9" i="5"/>
  <c r="AH10" i="5"/>
  <c r="AF11" i="5"/>
  <c r="AH12" i="5"/>
  <c r="AB13" i="5"/>
  <c r="AJ13" i="5"/>
  <c r="AD16" i="5"/>
  <c r="AH16" i="5"/>
  <c r="AD18" i="5"/>
  <c r="AH18" i="5"/>
  <c r="AB19" i="5"/>
  <c r="AJ19" i="5"/>
  <c r="AG21" i="5"/>
  <c r="AC21" i="5"/>
  <c r="AH21" i="5"/>
  <c r="AI22" i="5"/>
  <c r="AE22" i="5"/>
  <c r="AG23" i="5"/>
  <c r="AC23" i="5"/>
  <c r="AD23" i="5"/>
  <c r="AI23" i="5"/>
  <c r="AC24" i="5"/>
  <c r="AH24" i="5"/>
  <c r="AE25" i="5"/>
  <c r="AG31" i="5"/>
  <c r="AC31" i="5"/>
  <c r="AD31" i="5"/>
  <c r="AI31" i="5"/>
  <c r="AB38" i="5"/>
  <c r="AC40" i="5"/>
  <c r="AH40" i="5"/>
  <c r="AE41" i="5"/>
  <c r="AG47" i="5"/>
  <c r="AC47" i="5"/>
  <c r="AD47" i="5"/>
  <c r="AI47" i="5"/>
  <c r="AJ49" i="5"/>
  <c r="AG55" i="5"/>
  <c r="AC55" i="5"/>
  <c r="AD55" i="5"/>
  <c r="AI55" i="5"/>
  <c r="AJ57" i="5"/>
  <c r="AG63" i="5"/>
  <c r="AC63" i="5"/>
  <c r="AD63" i="5"/>
  <c r="AI63" i="5"/>
  <c r="AC64" i="5"/>
  <c r="AH64" i="5"/>
  <c r="AE65" i="5"/>
  <c r="AI69" i="5"/>
  <c r="AB74" i="5"/>
  <c r="AH75" i="5"/>
  <c r="AB90" i="5"/>
  <c r="AB106" i="5"/>
  <c r="AB109" i="5"/>
  <c r="AJ109" i="5"/>
  <c r="AG110" i="5"/>
  <c r="AB114" i="5"/>
  <c r="AB117" i="5"/>
  <c r="AJ117" i="5"/>
  <c r="AG118" i="5"/>
  <c r="AI119" i="5"/>
  <c r="AB122" i="5"/>
  <c r="AG128" i="5"/>
  <c r="AI130" i="5"/>
  <c r="AJ8" i="5"/>
  <c r="AJ10" i="5"/>
  <c r="AB12" i="5"/>
  <c r="AF12" i="5"/>
  <c r="AJ12" i="5"/>
  <c r="AD13" i="5"/>
  <c r="AH13" i="5"/>
  <c r="AD15" i="5"/>
  <c r="AD19" i="5"/>
  <c r="AB20" i="5"/>
  <c r="AI26" i="5"/>
  <c r="AE26" i="5"/>
  <c r="AB26" i="5"/>
  <c r="AG26" i="5"/>
  <c r="AG27" i="5"/>
  <c r="AC27" i="5"/>
  <c r="AD27" i="5"/>
  <c r="AI27" i="5"/>
  <c r="AI34" i="5"/>
  <c r="AE34" i="5"/>
  <c r="AB34" i="5"/>
  <c r="AG34" i="5"/>
  <c r="AG35" i="5"/>
  <c r="AC35" i="5"/>
  <c r="AD35" i="5"/>
  <c r="AI35" i="5"/>
  <c r="AI42" i="5"/>
  <c r="AE42" i="5"/>
  <c r="AB42" i="5"/>
  <c r="AG42" i="5"/>
  <c r="AG43" i="5"/>
  <c r="AC43" i="5"/>
  <c r="AD43" i="5"/>
  <c r="AI43" i="5"/>
  <c r="AI50" i="5"/>
  <c r="AE50" i="5"/>
  <c r="AB50" i="5"/>
  <c r="AG50" i="5"/>
  <c r="AG51" i="5"/>
  <c r="AC51" i="5"/>
  <c r="AD51" i="5"/>
  <c r="AI51" i="5"/>
  <c r="AI58" i="5"/>
  <c r="AE58" i="5"/>
  <c r="AB58" i="5"/>
  <c r="AG58" i="5"/>
  <c r="AG59" i="5"/>
  <c r="AC59" i="5"/>
  <c r="AD59" i="5"/>
  <c r="AI59" i="5"/>
  <c r="AI66" i="5"/>
  <c r="AE66" i="5"/>
  <c r="AB66" i="5"/>
  <c r="AG66" i="5"/>
  <c r="AG67" i="5"/>
  <c r="AC67" i="5"/>
  <c r="AI67" i="5"/>
  <c r="AE69" i="5"/>
  <c r="AD75" i="5"/>
  <c r="AG79" i="5"/>
  <c r="AC79" i="5"/>
  <c r="AH79" i="5"/>
  <c r="AB79" i="5"/>
  <c r="AE79" i="5"/>
  <c r="AE85" i="5"/>
  <c r="AH136" i="5"/>
  <c r="AD136" i="5"/>
  <c r="AI136" i="5"/>
  <c r="AC136" i="5"/>
  <c r="AJ136" i="5"/>
  <c r="AB136" i="5"/>
  <c r="AE136" i="5"/>
  <c r="AG136" i="5"/>
  <c r="AI32" i="5"/>
  <c r="AE32" i="5"/>
  <c r="AB32" i="5"/>
  <c r="AG32" i="5"/>
  <c r="AG33" i="5"/>
  <c r="AC33" i="5"/>
  <c r="AD33" i="5"/>
  <c r="AI33" i="5"/>
  <c r="AC34" i="5"/>
  <c r="AH34" i="5"/>
  <c r="AE35" i="5"/>
  <c r="AJ35" i="5"/>
  <c r="AD36" i="5"/>
  <c r="AJ36" i="5"/>
  <c r="AF37" i="5"/>
  <c r="AG82" i="5"/>
  <c r="AF83" i="5"/>
  <c r="AI84" i="5"/>
  <c r="AE84" i="5"/>
  <c r="AJ84" i="5"/>
  <c r="AD84" i="5"/>
  <c r="AB84" i="5"/>
  <c r="AH84" i="5"/>
  <c r="AI85" i="5"/>
  <c r="AJ105" i="5"/>
  <c r="AB105" i="5"/>
  <c r="AH105" i="5"/>
  <c r="AG111" i="5"/>
  <c r="AC111" i="5"/>
  <c r="AH111" i="5"/>
  <c r="AB111" i="5"/>
  <c r="AF111" i="5"/>
  <c r="AE111" i="5"/>
  <c r="AH124" i="5"/>
  <c r="AD124" i="5"/>
  <c r="AI124" i="5"/>
  <c r="AC124" i="5"/>
  <c r="AG124" i="5"/>
  <c r="AB124" i="5"/>
  <c r="AF124" i="5"/>
  <c r="AC130" i="5"/>
  <c r="AH8" i="5"/>
  <c r="AD10" i="5"/>
  <c r="AB11" i="5"/>
  <c r="AJ11" i="5"/>
  <c r="AD12" i="5"/>
  <c r="AF13" i="5"/>
  <c r="AD14" i="5"/>
  <c r="AH14" i="5"/>
  <c r="AB15" i="5"/>
  <c r="AF15" i="5"/>
  <c r="AJ15" i="5"/>
  <c r="AB17" i="5"/>
  <c r="AF17" i="5"/>
  <c r="AJ17" i="5"/>
  <c r="AF19" i="5"/>
  <c r="AD20" i="5"/>
  <c r="AH20" i="5"/>
  <c r="AB21" i="5"/>
  <c r="AB22" i="5"/>
  <c r="AG22" i="5"/>
  <c r="AJ25" i="5"/>
  <c r="AD26" i="5"/>
  <c r="AJ26" i="5"/>
  <c r="AF27" i="5"/>
  <c r="AB29" i="5"/>
  <c r="AI30" i="5"/>
  <c r="AE30" i="5"/>
  <c r="AB30" i="5"/>
  <c r="AG30" i="5"/>
  <c r="AC32" i="5"/>
  <c r="AH32" i="5"/>
  <c r="AJ33" i="5"/>
  <c r="AD34" i="5"/>
  <c r="AF35" i="5"/>
  <c r="AB37" i="5"/>
  <c r="AI38" i="5"/>
  <c r="AE38" i="5"/>
  <c r="AG39" i="5"/>
  <c r="AC39" i="5"/>
  <c r="AD39" i="5"/>
  <c r="AI39" i="5"/>
  <c r="AJ41" i="5"/>
  <c r="AD42" i="5"/>
  <c r="AB45" i="5"/>
  <c r="AI46" i="5"/>
  <c r="AE46" i="5"/>
  <c r="AB46" i="5"/>
  <c r="AG46" i="5"/>
  <c r="AC48" i="5"/>
  <c r="AH48" i="5"/>
  <c r="AE49" i="5"/>
  <c r="AJ50" i="5"/>
  <c r="AB53" i="5"/>
  <c r="AI54" i="5"/>
  <c r="AE54" i="5"/>
  <c r="AB54" i="5"/>
  <c r="AG54" i="5"/>
  <c r="AC56" i="5"/>
  <c r="AH56" i="5"/>
  <c r="AE57" i="5"/>
  <c r="AD58" i="5"/>
  <c r="AJ58" i="5"/>
  <c r="AB61" i="5"/>
  <c r="AI62" i="5"/>
  <c r="AE62" i="5"/>
  <c r="AB62" i="5"/>
  <c r="AG62" i="5"/>
  <c r="AJ65" i="5"/>
  <c r="AD66" i="5"/>
  <c r="AJ66" i="5"/>
  <c r="AF67" i="5"/>
  <c r="AC70" i="5"/>
  <c r="AJ70" i="5"/>
  <c r="AI71" i="5"/>
  <c r="AC76" i="5"/>
  <c r="AB77" i="5"/>
  <c r="AC78" i="5"/>
  <c r="AJ78" i="5"/>
  <c r="AI79" i="5"/>
  <c r="AB82" i="5"/>
  <c r="AH83" i="5"/>
  <c r="AC84" i="5"/>
  <c r="AB85" i="5"/>
  <c r="AG86" i="5"/>
  <c r="AI87" i="5"/>
  <c r="AB93" i="5"/>
  <c r="AG94" i="5"/>
  <c r="AI95" i="5"/>
  <c r="AB101" i="5"/>
  <c r="AG102" i="5"/>
  <c r="AI103" i="5"/>
  <c r="AE8" i="5"/>
  <c r="AC9" i="5"/>
  <c r="AE10" i="5"/>
  <c r="AC11" i="5"/>
  <c r="AE12" i="5"/>
  <c r="AC13" i="5"/>
  <c r="AE14" i="5"/>
  <c r="AC15" i="5"/>
  <c r="AE16" i="5"/>
  <c r="AC17" i="5"/>
  <c r="AE18" i="5"/>
  <c r="AC19" i="5"/>
  <c r="AE20" i="5"/>
  <c r="AD21" i="5"/>
  <c r="AI21" i="5"/>
  <c r="AC22" i="5"/>
  <c r="AH22" i="5"/>
  <c r="AE23" i="5"/>
  <c r="AJ23" i="5"/>
  <c r="AD24" i="5"/>
  <c r="AJ24" i="5"/>
  <c r="AF25" i="5"/>
  <c r="AF26" i="5"/>
  <c r="AB27" i="5"/>
  <c r="AH27" i="5"/>
  <c r="U27" i="5"/>
  <c r="AI28" i="5"/>
  <c r="AE28" i="5"/>
  <c r="AB28" i="5"/>
  <c r="AG28" i="5"/>
  <c r="AG29" i="5"/>
  <c r="AC29" i="5"/>
  <c r="AD29" i="5"/>
  <c r="AI29" i="5"/>
  <c r="AC30" i="5"/>
  <c r="AH30" i="5"/>
  <c r="AE31" i="5"/>
  <c r="AJ31" i="5"/>
  <c r="AD32" i="5"/>
  <c r="AJ32" i="5"/>
  <c r="AF33" i="5"/>
  <c r="AF34" i="5"/>
  <c r="AB35" i="5"/>
  <c r="AH35" i="5"/>
  <c r="U35" i="5"/>
  <c r="AI36" i="5"/>
  <c r="AE36" i="5"/>
  <c r="AB36" i="5"/>
  <c r="AG36" i="5"/>
  <c r="AG37" i="5"/>
  <c r="AC37" i="5"/>
  <c r="AD37" i="5"/>
  <c r="AI37" i="5"/>
  <c r="AC38" i="5"/>
  <c r="AH38" i="5"/>
  <c r="AE39" i="5"/>
  <c r="AJ39" i="5"/>
  <c r="AD40" i="5"/>
  <c r="AJ40" i="5"/>
  <c r="AF41" i="5"/>
  <c r="AF42" i="5"/>
  <c r="AB43" i="5"/>
  <c r="AH43" i="5"/>
  <c r="U43" i="5"/>
  <c r="AI44" i="5"/>
  <c r="AE44" i="5"/>
  <c r="AB44" i="5"/>
  <c r="AG44" i="5"/>
  <c r="AG45" i="5"/>
  <c r="AC45" i="5"/>
  <c r="AD45" i="5"/>
  <c r="AI45" i="5"/>
  <c r="AC46" i="5"/>
  <c r="AH46" i="5"/>
  <c r="AE47" i="5"/>
  <c r="AJ47" i="5"/>
  <c r="AD48" i="5"/>
  <c r="AJ48" i="5"/>
  <c r="AF49" i="5"/>
  <c r="AF50" i="5"/>
  <c r="AB51" i="5"/>
  <c r="AH51" i="5"/>
  <c r="U51" i="5"/>
  <c r="AI52" i="5"/>
  <c r="AE52" i="5"/>
  <c r="AB52" i="5"/>
  <c r="AG52" i="5"/>
  <c r="AG53" i="5"/>
  <c r="AC53" i="5"/>
  <c r="AD53" i="5"/>
  <c r="AI53" i="5"/>
  <c r="AC54" i="5"/>
  <c r="AH54" i="5"/>
  <c r="AE55" i="5"/>
  <c r="AJ55" i="5"/>
  <c r="AD56" i="5"/>
  <c r="AJ56" i="5"/>
  <c r="AF57" i="5"/>
  <c r="AF58" i="5"/>
  <c r="AB59" i="5"/>
  <c r="AH59" i="5"/>
  <c r="U59" i="5"/>
  <c r="AI60" i="5"/>
  <c r="AE60" i="5"/>
  <c r="AB60" i="5"/>
  <c r="AG60" i="5"/>
  <c r="AG61" i="5"/>
  <c r="AC61" i="5"/>
  <c r="AD61" i="5"/>
  <c r="AI61" i="5"/>
  <c r="AC62" i="5"/>
  <c r="AH62" i="5"/>
  <c r="AE63" i="5"/>
  <c r="AJ63" i="5"/>
  <c r="AD64" i="5"/>
  <c r="AJ64" i="5"/>
  <c r="AF65" i="5"/>
  <c r="AF66" i="5"/>
  <c r="AB67" i="5"/>
  <c r="AH67" i="5"/>
  <c r="U67" i="5"/>
  <c r="AI68" i="5"/>
  <c r="AE68" i="5"/>
  <c r="AB68" i="5"/>
  <c r="AG68" i="5"/>
  <c r="AG69" i="5"/>
  <c r="AC69" i="5"/>
  <c r="AF69" i="5"/>
  <c r="AD69" i="5"/>
  <c r="AJ69" i="5"/>
  <c r="AD70" i="5"/>
  <c r="AD71" i="5"/>
  <c r="AJ71" i="5"/>
  <c r="AI74" i="5"/>
  <c r="AE74" i="5"/>
  <c r="AH74" i="5"/>
  <c r="AC74" i="5"/>
  <c r="AD74" i="5"/>
  <c r="AB75" i="5"/>
  <c r="AI75" i="5"/>
  <c r="AF76" i="5"/>
  <c r="AG77" i="5"/>
  <c r="AC77" i="5"/>
  <c r="AF77" i="5"/>
  <c r="AD77" i="5"/>
  <c r="AJ77" i="5"/>
  <c r="AD78" i="5"/>
  <c r="AD79" i="5"/>
  <c r="AJ79" i="5"/>
  <c r="AI82" i="5"/>
  <c r="AE82" i="5"/>
  <c r="AH82" i="5"/>
  <c r="AC82" i="5"/>
  <c r="AD82" i="5"/>
  <c r="AB83" i="5"/>
  <c r="AI83" i="5"/>
  <c r="AF84" i="5"/>
  <c r="AG85" i="5"/>
  <c r="AC85" i="5"/>
  <c r="AF85" i="5"/>
  <c r="AH85" i="5"/>
  <c r="AD85" i="5"/>
  <c r="AJ87" i="5"/>
  <c r="AJ88" i="5"/>
  <c r="AC88" i="5"/>
  <c r="AH88" i="5"/>
  <c r="AE89" i="5"/>
  <c r="AI90" i="5"/>
  <c r="AE90" i="5"/>
  <c r="AH90" i="5"/>
  <c r="AC90" i="5"/>
  <c r="AG90" i="5"/>
  <c r="AD90" i="5"/>
  <c r="AG91" i="5"/>
  <c r="AC91" i="5"/>
  <c r="AJ91" i="5"/>
  <c r="AE91" i="5"/>
  <c r="AF91" i="5"/>
  <c r="AD91" i="5"/>
  <c r="AG93" i="5"/>
  <c r="AC93" i="5"/>
  <c r="AF93" i="5"/>
  <c r="AH93" i="5"/>
  <c r="AD93" i="5"/>
  <c r="AJ95" i="5"/>
  <c r="AJ96" i="5"/>
  <c r="AC96" i="5"/>
  <c r="AH96" i="5"/>
  <c r="AE97" i="5"/>
  <c r="AI98" i="5"/>
  <c r="AE98" i="5"/>
  <c r="AH98" i="5"/>
  <c r="AC98" i="5"/>
  <c r="AG98" i="5"/>
  <c r="AD98" i="5"/>
  <c r="AG99" i="5"/>
  <c r="AC99" i="5"/>
  <c r="AJ99" i="5"/>
  <c r="AE99" i="5"/>
  <c r="AF99" i="5"/>
  <c r="AD99" i="5"/>
  <c r="AG101" i="5"/>
  <c r="AC101" i="5"/>
  <c r="AF101" i="5"/>
  <c r="AH101" i="5"/>
  <c r="AD101" i="5"/>
  <c r="AJ103" i="5"/>
  <c r="AJ104" i="5"/>
  <c r="AC104" i="5"/>
  <c r="AH104" i="5"/>
  <c r="AE105" i="5"/>
  <c r="AI106" i="5"/>
  <c r="AE106" i="5"/>
  <c r="AH106" i="5"/>
  <c r="AC106" i="5"/>
  <c r="AG106" i="5"/>
  <c r="AD106" i="5"/>
  <c r="AG107" i="5"/>
  <c r="AC107" i="5"/>
  <c r="AJ107" i="5"/>
  <c r="AE107" i="5"/>
  <c r="AF107" i="5"/>
  <c r="AD107" i="5"/>
  <c r="AG109" i="5"/>
  <c r="AC109" i="5"/>
  <c r="AF109" i="5"/>
  <c r="AH109" i="5"/>
  <c r="AD109" i="5"/>
  <c r="AJ111" i="5"/>
  <c r="AJ112" i="5"/>
  <c r="AC112" i="5"/>
  <c r="AH112" i="5"/>
  <c r="AE113" i="5"/>
  <c r="AI114" i="5"/>
  <c r="AE114" i="5"/>
  <c r="AH114" i="5"/>
  <c r="AC114" i="5"/>
  <c r="AG114" i="5"/>
  <c r="AD114" i="5"/>
  <c r="AG115" i="5"/>
  <c r="AC115" i="5"/>
  <c r="AJ115" i="5"/>
  <c r="AE115" i="5"/>
  <c r="AF115" i="5"/>
  <c r="AD115" i="5"/>
  <c r="AG117" i="5"/>
  <c r="AC117" i="5"/>
  <c r="AF117" i="5"/>
  <c r="AH117" i="5"/>
  <c r="AD117" i="5"/>
  <c r="AJ119" i="5"/>
  <c r="AJ120" i="5"/>
  <c r="AC120" i="5"/>
  <c r="AH120" i="5"/>
  <c r="AE121" i="5"/>
  <c r="AH122" i="5"/>
  <c r="AD122" i="5"/>
  <c r="AF122" i="5"/>
  <c r="AJ122" i="5"/>
  <c r="AC122" i="5"/>
  <c r="AI122" i="5"/>
  <c r="AE122" i="5"/>
  <c r="AH123" i="5"/>
  <c r="AC123" i="5"/>
  <c r="AI123" i="5"/>
  <c r="AG123" i="5"/>
  <c r="AJ130" i="5"/>
  <c r="AF136" i="5"/>
  <c r="AH139" i="5"/>
  <c r="AC139" i="5"/>
  <c r="AD139" i="5"/>
  <c r="AI139" i="5"/>
  <c r="AG139" i="5"/>
  <c r="AE139" i="5"/>
  <c r="AH155" i="5"/>
  <c r="AC155" i="5"/>
  <c r="AD155" i="5"/>
  <c r="AI155" i="5"/>
  <c r="AG155" i="5"/>
  <c r="AE155" i="5"/>
  <c r="AF161" i="5"/>
  <c r="U85" i="5"/>
  <c r="AI86" i="5"/>
  <c r="AE86" i="5"/>
  <c r="AF86" i="5"/>
  <c r="AB86" i="5"/>
  <c r="AH86" i="5"/>
  <c r="U91" i="5"/>
  <c r="AI92" i="5"/>
  <c r="AE92" i="5"/>
  <c r="AJ92" i="5"/>
  <c r="AD92" i="5"/>
  <c r="AB92" i="5"/>
  <c r="AH92" i="5"/>
  <c r="U93" i="5"/>
  <c r="AI94" i="5"/>
  <c r="AE94" i="5"/>
  <c r="AF94" i="5"/>
  <c r="AB94" i="5"/>
  <c r="AH94" i="5"/>
  <c r="U99" i="5"/>
  <c r="AI100" i="5"/>
  <c r="AE100" i="5"/>
  <c r="AJ100" i="5"/>
  <c r="AD100" i="5"/>
  <c r="AB100" i="5"/>
  <c r="AH100" i="5"/>
  <c r="U101" i="5"/>
  <c r="AI102" i="5"/>
  <c r="AE102" i="5"/>
  <c r="AF102" i="5"/>
  <c r="AB102" i="5"/>
  <c r="AH102" i="5"/>
  <c r="U107" i="5"/>
  <c r="AI108" i="5"/>
  <c r="AE108" i="5"/>
  <c r="AJ108" i="5"/>
  <c r="AD108" i="5"/>
  <c r="AB108" i="5"/>
  <c r="AH108" i="5"/>
  <c r="U109" i="5"/>
  <c r="AI110" i="5"/>
  <c r="AE110" i="5"/>
  <c r="AF110" i="5"/>
  <c r="AB110" i="5"/>
  <c r="AH110" i="5"/>
  <c r="U115" i="5"/>
  <c r="AI116" i="5"/>
  <c r="AE116" i="5"/>
  <c r="AJ116" i="5"/>
  <c r="AD116" i="5"/>
  <c r="AB116" i="5"/>
  <c r="AH116" i="5"/>
  <c r="U117" i="5"/>
  <c r="AI118" i="5"/>
  <c r="AE118" i="5"/>
  <c r="AF118" i="5"/>
  <c r="AB118" i="5"/>
  <c r="AH118" i="5"/>
  <c r="U124" i="5"/>
  <c r="AH131" i="5"/>
  <c r="AC131" i="5"/>
  <c r="AE131" i="5"/>
  <c r="AI131" i="5"/>
  <c r="AH140" i="5"/>
  <c r="AD140" i="5"/>
  <c r="AI140" i="5"/>
  <c r="AC140" i="5"/>
  <c r="AJ140" i="5"/>
  <c r="AB140" i="5"/>
  <c r="AG140" i="5"/>
  <c r="AF140" i="5"/>
  <c r="AH156" i="5"/>
  <c r="AD156" i="5"/>
  <c r="AI156" i="5"/>
  <c r="AC156" i="5"/>
  <c r="AJ156" i="5"/>
  <c r="AB156" i="5"/>
  <c r="AG156" i="5"/>
  <c r="AF156" i="5"/>
  <c r="AH135" i="5"/>
  <c r="AC135" i="5"/>
  <c r="AD135" i="5"/>
  <c r="AI135" i="5"/>
  <c r="U140" i="5"/>
  <c r="U145" i="5"/>
  <c r="U149" i="5"/>
  <c r="AH150" i="5"/>
  <c r="AD150" i="5"/>
  <c r="AF150" i="5"/>
  <c r="AG150" i="5"/>
  <c r="AE150" i="5"/>
  <c r="AB150" i="5"/>
  <c r="AI164" i="5"/>
  <c r="AE164" i="5"/>
  <c r="AF164" i="5"/>
  <c r="AH164" i="5"/>
  <c r="AC164" i="5"/>
  <c r="AB164" i="5"/>
  <c r="AJ164" i="5"/>
  <c r="AG164" i="5"/>
  <c r="AH134" i="5"/>
  <c r="AD134" i="5"/>
  <c r="AF134" i="5"/>
  <c r="AE134" i="5"/>
  <c r="AB134" i="5"/>
  <c r="AJ134" i="5"/>
  <c r="AH144" i="5"/>
  <c r="AD144" i="5"/>
  <c r="AI144" i="5"/>
  <c r="AC144" i="5"/>
  <c r="AG144" i="5"/>
  <c r="AF144" i="5"/>
  <c r="AE144" i="5"/>
  <c r="AG173" i="5"/>
  <c r="AC173" i="5"/>
  <c r="AH173" i="5"/>
  <c r="AB173" i="5"/>
  <c r="AJ173" i="5"/>
  <c r="AE173" i="5"/>
  <c r="AD173" i="5"/>
  <c r="AI173" i="5"/>
  <c r="AG181" i="5"/>
  <c r="AC181" i="5"/>
  <c r="AH181" i="5"/>
  <c r="AB181" i="5"/>
  <c r="AF181" i="5"/>
  <c r="AJ181" i="5"/>
  <c r="AE181" i="5"/>
  <c r="AD181" i="5"/>
  <c r="AI192" i="5"/>
  <c r="AE192" i="5"/>
  <c r="AH192" i="5"/>
  <c r="AD192" i="5"/>
  <c r="AG192" i="5"/>
  <c r="AC192" i="5"/>
  <c r="AB192" i="5"/>
  <c r="AF192" i="5"/>
  <c r="AI208" i="5"/>
  <c r="AE208" i="5"/>
  <c r="AH208" i="5"/>
  <c r="AD208" i="5"/>
  <c r="AG208" i="5"/>
  <c r="AC208" i="5"/>
  <c r="AB208" i="5"/>
  <c r="AJ208" i="5"/>
  <c r="AF208" i="5"/>
  <c r="U71" i="5"/>
  <c r="AI72" i="5"/>
  <c r="AE72" i="5"/>
  <c r="AB72" i="5"/>
  <c r="AG72" i="5"/>
  <c r="AG73" i="5"/>
  <c r="AC73" i="5"/>
  <c r="AD73" i="5"/>
  <c r="AI73" i="5"/>
  <c r="U79" i="5"/>
  <c r="AI80" i="5"/>
  <c r="AE80" i="5"/>
  <c r="AB80" i="5"/>
  <c r="AG80" i="5"/>
  <c r="AG81" i="5"/>
  <c r="AC81" i="5"/>
  <c r="AD81" i="5"/>
  <c r="AI81" i="5"/>
  <c r="U87" i="5"/>
  <c r="AI88" i="5"/>
  <c r="AE88" i="5"/>
  <c r="AB88" i="5"/>
  <c r="AG88" i="5"/>
  <c r="AG89" i="5"/>
  <c r="AC89" i="5"/>
  <c r="AD89" i="5"/>
  <c r="AI89" i="5"/>
  <c r="U95" i="5"/>
  <c r="AI96" i="5"/>
  <c r="AE96" i="5"/>
  <c r="AB96" i="5"/>
  <c r="AG96" i="5"/>
  <c r="AG97" i="5"/>
  <c r="AC97" i="5"/>
  <c r="AD97" i="5"/>
  <c r="AI97" i="5"/>
  <c r="U103" i="5"/>
  <c r="AI104" i="5"/>
  <c r="AE104" i="5"/>
  <c r="AB104" i="5"/>
  <c r="AG104" i="5"/>
  <c r="AG105" i="5"/>
  <c r="AC105" i="5"/>
  <c r="AD105" i="5"/>
  <c r="AI105" i="5"/>
  <c r="U111" i="5"/>
  <c r="AI112" i="5"/>
  <c r="AE112" i="5"/>
  <c r="AB112" i="5"/>
  <c r="AG112" i="5"/>
  <c r="AG113" i="5"/>
  <c r="AC113" i="5"/>
  <c r="AD113" i="5"/>
  <c r="AI113" i="5"/>
  <c r="U119" i="5"/>
  <c r="AI120" i="5"/>
  <c r="AE120" i="5"/>
  <c r="AB120" i="5"/>
  <c r="AG120" i="5"/>
  <c r="AG121" i="5"/>
  <c r="AC121" i="5"/>
  <c r="AD121" i="5"/>
  <c r="AI121" i="5"/>
  <c r="AH126" i="5"/>
  <c r="AD126" i="5"/>
  <c r="AF126" i="5"/>
  <c r="AB126" i="5"/>
  <c r="AI126" i="5"/>
  <c r="AH127" i="5"/>
  <c r="AC127" i="5"/>
  <c r="AG127" i="5"/>
  <c r="AH132" i="5"/>
  <c r="AD132" i="5"/>
  <c r="AI132" i="5"/>
  <c r="AC132" i="5"/>
  <c r="AE132" i="5"/>
  <c r="U132" i="5"/>
  <c r="AH142" i="5"/>
  <c r="AD142" i="5"/>
  <c r="AF142" i="5"/>
  <c r="AB142" i="5"/>
  <c r="AI142" i="5"/>
  <c r="AH143" i="5"/>
  <c r="AC143" i="5"/>
  <c r="AG143" i="5"/>
  <c r="AH148" i="5"/>
  <c r="AD148" i="5"/>
  <c r="AI148" i="5"/>
  <c r="AC148" i="5"/>
  <c r="AE148" i="5"/>
  <c r="U148" i="5"/>
  <c r="AB152" i="5"/>
  <c r="AH158" i="5"/>
  <c r="AD158" i="5"/>
  <c r="AJ158" i="5"/>
  <c r="AF158" i="5"/>
  <c r="AB158" i="5"/>
  <c r="AI158" i="5"/>
  <c r="AI160" i="5"/>
  <c r="AE160" i="5"/>
  <c r="AH160" i="5"/>
  <c r="AC160" i="5"/>
  <c r="AF160" i="5"/>
  <c r="AG160" i="5"/>
  <c r="AD160" i="5"/>
  <c r="AF171" i="5"/>
  <c r="AB171" i="5"/>
  <c r="AJ171" i="5"/>
  <c r="AH146" i="5"/>
  <c r="AD146" i="5"/>
  <c r="AF146" i="5"/>
  <c r="AB146" i="5"/>
  <c r="AI146" i="5"/>
  <c r="AH147" i="5"/>
  <c r="AC147" i="5"/>
  <c r="AG147" i="5"/>
  <c r="AH152" i="5"/>
  <c r="AD152" i="5"/>
  <c r="AI152" i="5"/>
  <c r="AC152" i="5"/>
  <c r="AE152" i="5"/>
  <c r="U152" i="5"/>
  <c r="AF163" i="5"/>
  <c r="AB163" i="5"/>
  <c r="AJ163" i="5"/>
  <c r="AI172" i="5"/>
  <c r="AE172" i="5"/>
  <c r="AF172" i="5"/>
  <c r="AH172" i="5"/>
  <c r="AC172" i="5"/>
  <c r="AB172" i="5"/>
  <c r="AJ172" i="5"/>
  <c r="AG172" i="5"/>
  <c r="AI168" i="5"/>
  <c r="AE168" i="5"/>
  <c r="AH168" i="5"/>
  <c r="AC168" i="5"/>
  <c r="AF168" i="5"/>
  <c r="AD168" i="5"/>
  <c r="AG169" i="5"/>
  <c r="AC169" i="5"/>
  <c r="AJ169" i="5"/>
  <c r="AE169" i="5"/>
  <c r="AH169" i="5"/>
  <c r="AB169" i="5"/>
  <c r="AF169" i="5"/>
  <c r="AI176" i="5"/>
  <c r="AE176" i="5"/>
  <c r="AH176" i="5"/>
  <c r="AC176" i="5"/>
  <c r="AF176" i="5"/>
  <c r="AD176" i="5"/>
  <c r="AG177" i="5"/>
  <c r="AC177" i="5"/>
  <c r="AJ177" i="5"/>
  <c r="AE177" i="5"/>
  <c r="AH177" i="5"/>
  <c r="AB177" i="5"/>
  <c r="AF177" i="5"/>
  <c r="AI180" i="5"/>
  <c r="AE180" i="5"/>
  <c r="AF180" i="5"/>
  <c r="AJ180" i="5"/>
  <c r="AD180" i="5"/>
  <c r="AH180" i="5"/>
  <c r="AC180" i="5"/>
  <c r="AG180" i="5"/>
  <c r="AC187" i="5"/>
  <c r="AG187" i="5"/>
  <c r="AD187" i="5"/>
  <c r="AJ123" i="5"/>
  <c r="AJ127" i="5"/>
  <c r="AJ131" i="5"/>
  <c r="AJ135" i="5"/>
  <c r="AJ139" i="5"/>
  <c r="AJ143" i="5"/>
  <c r="AJ147" i="5"/>
  <c r="AJ151" i="5"/>
  <c r="AJ155" i="5"/>
  <c r="AG168" i="5"/>
  <c r="AI169" i="5"/>
  <c r="AG176" i="5"/>
  <c r="AI177" i="5"/>
  <c r="AI200" i="5"/>
  <c r="AE200" i="5"/>
  <c r="AH200" i="5"/>
  <c r="AD200" i="5"/>
  <c r="AG200" i="5"/>
  <c r="AC200" i="5"/>
  <c r="AB200" i="5"/>
  <c r="AF200" i="5"/>
  <c r="U161" i="5"/>
  <c r="AI162" i="5"/>
  <c r="AE162" i="5"/>
  <c r="AB162" i="5"/>
  <c r="AG162" i="5"/>
  <c r="AG163" i="5"/>
  <c r="AC163" i="5"/>
  <c r="AD163" i="5"/>
  <c r="AI163" i="5"/>
  <c r="AD166" i="5"/>
  <c r="U169" i="5"/>
  <c r="AI170" i="5"/>
  <c r="AE170" i="5"/>
  <c r="AB170" i="5"/>
  <c r="AG170" i="5"/>
  <c r="AG171" i="5"/>
  <c r="AC171" i="5"/>
  <c r="AD171" i="5"/>
  <c r="AI171" i="5"/>
  <c r="AD174" i="5"/>
  <c r="U177" i="5"/>
  <c r="AI178" i="5"/>
  <c r="AE178" i="5"/>
  <c r="AB178" i="5"/>
  <c r="AG178" i="5"/>
  <c r="AG179" i="5"/>
  <c r="AC179" i="5"/>
  <c r="AD179" i="5"/>
  <c r="AI179" i="5"/>
  <c r="AD182" i="5"/>
  <c r="AJ185" i="5"/>
  <c r="AG185" i="5"/>
  <c r="AI190" i="5"/>
  <c r="AE190" i="5"/>
  <c r="AH190" i="5"/>
  <c r="AD190" i="5"/>
  <c r="AG190" i="5"/>
  <c r="AC190" i="5"/>
  <c r="AB190" i="5"/>
  <c r="AJ190" i="5"/>
  <c r="AI198" i="5"/>
  <c r="AE198" i="5"/>
  <c r="AH198" i="5"/>
  <c r="AD198" i="5"/>
  <c r="AG198" i="5"/>
  <c r="AC198" i="5"/>
  <c r="AB198" i="5"/>
  <c r="AJ198" i="5"/>
  <c r="AI206" i="5"/>
  <c r="AE206" i="5"/>
  <c r="AH206" i="5"/>
  <c r="AD206" i="5"/>
  <c r="AG206" i="5"/>
  <c r="AC206" i="5"/>
  <c r="AB206" i="5"/>
  <c r="AJ206" i="5"/>
  <c r="AE179" i="5"/>
  <c r="AJ179" i="5"/>
  <c r="AH184" i="5"/>
  <c r="AD184" i="5"/>
  <c r="AG184" i="5"/>
  <c r="AC184" i="5"/>
  <c r="AF184" i="5"/>
  <c r="AE184" i="5"/>
  <c r="AH185" i="5"/>
  <c r="AI188" i="5"/>
  <c r="AE188" i="5"/>
  <c r="AH188" i="5"/>
  <c r="AD188" i="5"/>
  <c r="AG188" i="5"/>
  <c r="AC188" i="5"/>
  <c r="AB188" i="5"/>
  <c r="AJ188" i="5"/>
  <c r="AI196" i="5"/>
  <c r="AE196" i="5"/>
  <c r="AH196" i="5"/>
  <c r="AD196" i="5"/>
  <c r="AG196" i="5"/>
  <c r="AC196" i="5"/>
  <c r="AB196" i="5"/>
  <c r="AJ196" i="5"/>
  <c r="AI204" i="5"/>
  <c r="AE204" i="5"/>
  <c r="AH204" i="5"/>
  <c r="AD204" i="5"/>
  <c r="AG204" i="5"/>
  <c r="AC204" i="5"/>
  <c r="AB204" i="5"/>
  <c r="AJ204" i="5"/>
  <c r="AB123" i="5"/>
  <c r="AF123" i="5"/>
  <c r="AB125" i="5"/>
  <c r="AF125" i="5"/>
  <c r="AB127" i="5"/>
  <c r="AF127" i="5"/>
  <c r="AB129" i="5"/>
  <c r="AF129" i="5"/>
  <c r="AB131" i="5"/>
  <c r="AF131" i="5"/>
  <c r="AB133" i="5"/>
  <c r="AF133" i="5"/>
  <c r="AB135" i="5"/>
  <c r="AF135" i="5"/>
  <c r="AB137" i="5"/>
  <c r="AF137" i="5"/>
  <c r="AB139" i="5"/>
  <c r="AF139" i="5"/>
  <c r="AB141" i="5"/>
  <c r="AF141" i="5"/>
  <c r="AB143" i="5"/>
  <c r="AF143" i="5"/>
  <c r="AB145" i="5"/>
  <c r="AF145" i="5"/>
  <c r="AB147" i="5"/>
  <c r="AF147" i="5"/>
  <c r="AB149" i="5"/>
  <c r="AF149" i="5"/>
  <c r="AB151" i="5"/>
  <c r="AF151" i="5"/>
  <c r="AB153" i="5"/>
  <c r="AF153" i="5"/>
  <c r="AB155" i="5"/>
  <c r="AF155" i="5"/>
  <c r="AB157" i="5"/>
  <c r="AF157" i="5"/>
  <c r="AG159" i="5"/>
  <c r="AC159" i="5"/>
  <c r="AD159" i="5"/>
  <c r="AI159" i="5"/>
  <c r="AD162" i="5"/>
  <c r="U165" i="5"/>
  <c r="AI166" i="5"/>
  <c r="AE166" i="5"/>
  <c r="AB166" i="5"/>
  <c r="AG166" i="5"/>
  <c r="AG167" i="5"/>
  <c r="AC167" i="5"/>
  <c r="AD167" i="5"/>
  <c r="AI167" i="5"/>
  <c r="AD170" i="5"/>
  <c r="U173" i="5"/>
  <c r="AI174" i="5"/>
  <c r="AE174" i="5"/>
  <c r="AB174" i="5"/>
  <c r="AG174" i="5"/>
  <c r="AG175" i="5"/>
  <c r="AC175" i="5"/>
  <c r="AD175" i="5"/>
  <c r="AI175" i="5"/>
  <c r="AD178" i="5"/>
  <c r="U181" i="5"/>
  <c r="AI182" i="5"/>
  <c r="AE182" i="5"/>
  <c r="AB182" i="5"/>
  <c r="AG182" i="5"/>
  <c r="AI184" i="5"/>
  <c r="AI194" i="5"/>
  <c r="AE194" i="5"/>
  <c r="AH194" i="5"/>
  <c r="AD194" i="5"/>
  <c r="AG194" i="5"/>
  <c r="AC194" i="5"/>
  <c r="AB194" i="5"/>
  <c r="AJ194" i="5"/>
  <c r="AI202" i="5"/>
  <c r="AE202" i="5"/>
  <c r="AH202" i="5"/>
  <c r="AD202" i="5"/>
  <c r="AG202" i="5"/>
  <c r="AC202" i="5"/>
  <c r="AB202" i="5"/>
  <c r="AJ202" i="5"/>
  <c r="AH186" i="5"/>
  <c r="AD186" i="5"/>
  <c r="AG186" i="5"/>
  <c r="AC186" i="5"/>
  <c r="AE186" i="5"/>
  <c r="U186" i="5"/>
  <c r="AJ187" i="5"/>
  <c r="AG189" i="5"/>
  <c r="AC189" i="5"/>
  <c r="AG191" i="5"/>
  <c r="AC191" i="5"/>
  <c r="AG193" i="5"/>
  <c r="AC193" i="5"/>
  <c r="AG195" i="5"/>
  <c r="AC195" i="5"/>
  <c r="AG197" i="5"/>
  <c r="AC197" i="5"/>
  <c r="AE197" i="5"/>
  <c r="AG199" i="5"/>
  <c r="AC199" i="5"/>
  <c r="AI199" i="5"/>
  <c r="AE199" i="5"/>
  <c r="AG201" i="5"/>
  <c r="AC201" i="5"/>
  <c r="AI201" i="5"/>
  <c r="AE201" i="5"/>
  <c r="AG203" i="5"/>
  <c r="AC203" i="5"/>
  <c r="AI203" i="5"/>
  <c r="AE203" i="5"/>
  <c r="AG205" i="5"/>
  <c r="AC205" i="5"/>
  <c r="AG207" i="5"/>
  <c r="AC207" i="5"/>
  <c r="AE183" i="5"/>
  <c r="AI183" i="5"/>
  <c r="AE185" i="5"/>
  <c r="AI185" i="5"/>
  <c r="AE187" i="5"/>
  <c r="AI187" i="5"/>
  <c r="AE189" i="5"/>
  <c r="AI189" i="5"/>
  <c r="AE191" i="5"/>
  <c r="AI191" i="5"/>
  <c r="AE193" i="5"/>
  <c r="AI193" i="5"/>
  <c r="AE195" i="5"/>
  <c r="AI195" i="5"/>
  <c r="AI197" i="5"/>
  <c r="AE205" i="5"/>
  <c r="AI205" i="5"/>
  <c r="AE207" i="5"/>
  <c r="AI207" i="5"/>
  <c r="AB183" i="5"/>
  <c r="AF183" i="5"/>
  <c r="AB185" i="5"/>
  <c r="AF185" i="5"/>
  <c r="AB187" i="5"/>
  <c r="AF187" i="5"/>
  <c r="AB189" i="5"/>
  <c r="AF189" i="5"/>
  <c r="AB191" i="5"/>
  <c r="AF191" i="5"/>
  <c r="AB193" i="5"/>
  <c r="AF193" i="5"/>
  <c r="AB195" i="5"/>
  <c r="AF195" i="5"/>
  <c r="AB197" i="5"/>
  <c r="AF197" i="5"/>
  <c r="AB199" i="5"/>
  <c r="AF199" i="5"/>
  <c r="AB201" i="5"/>
  <c r="AF201" i="5"/>
  <c r="AB203" i="5"/>
  <c r="AF203" i="5"/>
  <c r="AB205" i="5"/>
  <c r="AF205" i="5"/>
  <c r="AB207" i="5"/>
  <c r="AF207" i="5"/>
  <c r="W210" i="3"/>
  <c r="AE210" i="3"/>
  <c r="W137" i="3"/>
  <c r="AG137" i="3"/>
  <c r="AH104" i="3"/>
  <c r="AJ104" i="3"/>
  <c r="AC15" i="3"/>
  <c r="AG15" i="3"/>
  <c r="AC209" i="3"/>
  <c r="AG207" i="3"/>
  <c r="AC205" i="3"/>
  <c r="AD203" i="3"/>
  <c r="AD199" i="3"/>
  <c r="AG197" i="3"/>
  <c r="AF182" i="3"/>
  <c r="AB178" i="3"/>
  <c r="AF178" i="3"/>
  <c r="AJ178" i="3"/>
  <c r="AJ172" i="3"/>
  <c r="AF166" i="3"/>
  <c r="AB73" i="3"/>
  <c r="AI73" i="3"/>
  <c r="AC73" i="3"/>
  <c r="AJ73" i="3"/>
  <c r="AE47" i="3"/>
  <c r="AJ47" i="3"/>
  <c r="AC149" i="3"/>
  <c r="AH149" i="3"/>
  <c r="AB135" i="3"/>
  <c r="AI135" i="3"/>
  <c r="AC135" i="3"/>
  <c r="AJ135" i="3"/>
  <c r="AF109" i="3"/>
  <c r="AJ188" i="3"/>
  <c r="AG135" i="3"/>
  <c r="AG119" i="3"/>
  <c r="AF117" i="3"/>
  <c r="AH117" i="3"/>
  <c r="AD98" i="3"/>
  <c r="AC207" i="3"/>
  <c r="AC199" i="3"/>
  <c r="AC197" i="3"/>
  <c r="AB194" i="3"/>
  <c r="AF188" i="3"/>
  <c r="AD183" i="3"/>
  <c r="AH183" i="3"/>
  <c r="AF172" i="3"/>
  <c r="AD167" i="3"/>
  <c r="AH167" i="3"/>
  <c r="AC161" i="3"/>
  <c r="AH161" i="3"/>
  <c r="AC153" i="3"/>
  <c r="AH153" i="3"/>
  <c r="AC145" i="3"/>
  <c r="AH145" i="3"/>
  <c r="AE135" i="3"/>
  <c r="AI123" i="3"/>
  <c r="AC123" i="3"/>
  <c r="AJ114" i="3"/>
  <c r="AD100" i="3"/>
  <c r="AF100" i="3"/>
  <c r="AD92" i="3"/>
  <c r="AF92" i="3"/>
  <c r="AH90" i="3"/>
  <c r="AC88" i="3"/>
  <c r="AD84" i="3"/>
  <c r="AC80" i="3"/>
  <c r="AD76" i="3"/>
  <c r="AG73" i="3"/>
  <c r="AB57" i="3"/>
  <c r="AI57" i="3"/>
  <c r="AC57" i="3"/>
  <c r="AJ57" i="3"/>
  <c r="AG49" i="3"/>
  <c r="AB49" i="3"/>
  <c r="AI49" i="3"/>
  <c r="AB41" i="3"/>
  <c r="AC32" i="3"/>
  <c r="AH32" i="3"/>
  <c r="AG23" i="3"/>
  <c r="AC157" i="3"/>
  <c r="AH157" i="3"/>
  <c r="AC143" i="3"/>
  <c r="AE143" i="3"/>
  <c r="AD205" i="3"/>
  <c r="AG205" i="3"/>
  <c r="AB186" i="3"/>
  <c r="AF186" i="3"/>
  <c r="AJ186" i="3"/>
  <c r="AB182" i="3"/>
  <c r="AB170" i="3"/>
  <c r="AF170" i="3"/>
  <c r="AJ170" i="3"/>
  <c r="AB166" i="3"/>
  <c r="AH130" i="3"/>
  <c r="AD115" i="3"/>
  <c r="AF115" i="3"/>
  <c r="AD114" i="3"/>
  <c r="AD107" i="3"/>
  <c r="AF107" i="3"/>
  <c r="AC104" i="3"/>
  <c r="AC98" i="3"/>
  <c r="AJ84" i="3"/>
  <c r="AJ76" i="3"/>
  <c r="AE73" i="3"/>
  <c r="AG59" i="3"/>
  <c r="AG44" i="3"/>
  <c r="AE44" i="3"/>
  <c r="AG35" i="3"/>
  <c r="W22" i="3"/>
  <c r="AE22" i="3"/>
  <c r="AI22" i="3"/>
  <c r="AG17" i="3"/>
  <c r="AC17" i="3"/>
  <c r="AB144" i="3"/>
  <c r="AC142" i="3"/>
  <c r="AJ112" i="3"/>
  <c r="AH110" i="3"/>
  <c r="AH96" i="3"/>
  <c r="AG52" i="3"/>
  <c r="AG21" i="3"/>
  <c r="AE18" i="3"/>
  <c r="AG132" i="3"/>
  <c r="AE123" i="3"/>
  <c r="AD195" i="3"/>
  <c r="AB192" i="3"/>
  <c r="AD187" i="3"/>
  <c r="AD179" i="3"/>
  <c r="AF176" i="3"/>
  <c r="AD171" i="3"/>
  <c r="AC163" i="3"/>
  <c r="AC159" i="3"/>
  <c r="AC155" i="3"/>
  <c r="AC151" i="3"/>
  <c r="AC147" i="3"/>
  <c r="AJ123" i="3"/>
  <c r="AF110" i="3"/>
  <c r="AC106" i="3"/>
  <c r="AH94" i="3"/>
  <c r="AJ71" i="3"/>
  <c r="AE65" i="3"/>
  <c r="AE63" i="3"/>
  <c r="AC44" i="3"/>
  <c r="AJ41" i="3"/>
  <c r="AI10" i="3"/>
  <c r="AC200" i="3"/>
  <c r="AG200" i="3"/>
  <c r="AD200" i="3"/>
  <c r="AH200" i="3"/>
  <c r="W200" i="3"/>
  <c r="AI200" i="3"/>
  <c r="AB200" i="3"/>
  <c r="AJ200" i="3"/>
  <c r="AE200" i="3"/>
  <c r="AF200" i="3"/>
  <c r="AC198" i="3"/>
  <c r="AG198" i="3"/>
  <c r="AD198" i="3"/>
  <c r="AH198" i="3"/>
  <c r="AB198" i="3"/>
  <c r="AJ198" i="3"/>
  <c r="AE198" i="3"/>
  <c r="AI198" i="3"/>
  <c r="AF198" i="3"/>
  <c r="W198" i="3"/>
  <c r="AC196" i="3"/>
  <c r="AG196" i="3"/>
  <c r="AD196" i="3"/>
  <c r="AH196" i="3"/>
  <c r="AE196" i="3"/>
  <c r="AF196" i="3"/>
  <c r="AB196" i="3"/>
  <c r="AJ196" i="3"/>
  <c r="W196" i="3"/>
  <c r="AI196" i="3"/>
  <c r="AC208" i="3"/>
  <c r="AG208" i="3"/>
  <c r="AD208" i="3"/>
  <c r="AH208" i="3"/>
  <c r="W208" i="3"/>
  <c r="AI208" i="3"/>
  <c r="AB208" i="3"/>
  <c r="AJ208" i="3"/>
  <c r="AF208" i="3"/>
  <c r="AE208" i="3"/>
  <c r="AC206" i="3"/>
  <c r="AG206" i="3"/>
  <c r="AD206" i="3"/>
  <c r="AH206" i="3"/>
  <c r="AB206" i="3"/>
  <c r="AJ206" i="3"/>
  <c r="AE206" i="3"/>
  <c r="AF206" i="3"/>
  <c r="W206" i="3"/>
  <c r="AI206" i="3"/>
  <c r="AC204" i="3"/>
  <c r="AG204" i="3"/>
  <c r="AD204" i="3"/>
  <c r="AH204" i="3"/>
  <c r="AE204" i="3"/>
  <c r="AB204" i="3"/>
  <c r="AJ204" i="3"/>
  <c r="AF204" i="3"/>
  <c r="W204" i="3"/>
  <c r="AI204" i="3"/>
  <c r="AC202" i="3"/>
  <c r="AG202" i="3"/>
  <c r="AD202" i="3"/>
  <c r="AH202" i="3"/>
  <c r="W201" i="3"/>
  <c r="AE201" i="3"/>
  <c r="AI201" i="3"/>
  <c r="AB201" i="3"/>
  <c r="AF201" i="3"/>
  <c r="AJ201" i="3"/>
  <c r="W193" i="3"/>
  <c r="AE193" i="3"/>
  <c r="AI193" i="3"/>
  <c r="AB193" i="3"/>
  <c r="AF193" i="3"/>
  <c r="AJ193" i="3"/>
  <c r="W191" i="3"/>
  <c r="AE191" i="3"/>
  <c r="AI191" i="3"/>
  <c r="AB191" i="3"/>
  <c r="AF191" i="3"/>
  <c r="AJ191" i="3"/>
  <c r="AC191" i="3"/>
  <c r="AG191" i="3"/>
  <c r="AC184" i="3"/>
  <c r="AG184" i="3"/>
  <c r="AE184" i="3"/>
  <c r="AD184" i="3"/>
  <c r="AH184" i="3"/>
  <c r="W184" i="3"/>
  <c r="AI184" i="3"/>
  <c r="AK184" i="3" s="1"/>
  <c r="AM184" i="3" s="1"/>
  <c r="W175" i="3"/>
  <c r="AE175" i="3"/>
  <c r="AI175" i="3"/>
  <c r="AB175" i="3"/>
  <c r="AF175" i="3"/>
  <c r="AJ175" i="3"/>
  <c r="AC175" i="3"/>
  <c r="AG175" i="3"/>
  <c r="AC168" i="3"/>
  <c r="AG168" i="3"/>
  <c r="AE168" i="3"/>
  <c r="AD168" i="3"/>
  <c r="AH168" i="3"/>
  <c r="AI168" i="3"/>
  <c r="AN168" i="3" s="1"/>
  <c r="W168" i="3"/>
  <c r="AB134" i="3"/>
  <c r="AF134" i="3"/>
  <c r="AJ134" i="3"/>
  <c r="AE134" i="3"/>
  <c r="AC134" i="3"/>
  <c r="AI134" i="3"/>
  <c r="AD134" i="3"/>
  <c r="AG134" i="3"/>
  <c r="AJ210" i="3"/>
  <c r="AB210" i="3"/>
  <c r="W207" i="3"/>
  <c r="AE207" i="3"/>
  <c r="AI207" i="3"/>
  <c r="AB207" i="3"/>
  <c r="AF207" i="3"/>
  <c r="AJ207" i="3"/>
  <c r="AG203" i="3"/>
  <c r="AJ202" i="3"/>
  <c r="AB202" i="3"/>
  <c r="AH201" i="3"/>
  <c r="W199" i="3"/>
  <c r="AE199" i="3"/>
  <c r="AI199" i="3"/>
  <c r="AB199" i="3"/>
  <c r="AF199" i="3"/>
  <c r="AJ199" i="3"/>
  <c r="AG195" i="3"/>
  <c r="AJ194" i="3"/>
  <c r="AH193" i="3"/>
  <c r="AD191" i="3"/>
  <c r="AC190" i="3"/>
  <c r="AG190" i="3"/>
  <c r="W190" i="3"/>
  <c r="AD190" i="3"/>
  <c r="AH190" i="3"/>
  <c r="AI190" i="3"/>
  <c r="AK190" i="3" s="1"/>
  <c r="AM190" i="3" s="1"/>
  <c r="AE190" i="3"/>
  <c r="AH189" i="3"/>
  <c r="W189" i="3"/>
  <c r="AE189" i="3"/>
  <c r="AI189" i="3"/>
  <c r="AC189" i="3"/>
  <c r="AB189" i="3"/>
  <c r="AF189" i="3"/>
  <c r="AJ189" i="3"/>
  <c r="AG189" i="3"/>
  <c r="AF184" i="3"/>
  <c r="AC182" i="3"/>
  <c r="AG182" i="3"/>
  <c r="W182" i="3"/>
  <c r="AD182" i="3"/>
  <c r="AH182" i="3"/>
  <c r="AI182" i="3"/>
  <c r="AK182" i="3" s="1"/>
  <c r="AM182" i="3" s="1"/>
  <c r="AE182" i="3"/>
  <c r="AH181" i="3"/>
  <c r="W181" i="3"/>
  <c r="AE181" i="3"/>
  <c r="AI181" i="3"/>
  <c r="AC181" i="3"/>
  <c r="AG181" i="3"/>
  <c r="AB181" i="3"/>
  <c r="AF181" i="3"/>
  <c r="AJ181" i="3"/>
  <c r="AD175" i="3"/>
  <c r="AC174" i="3"/>
  <c r="AG174" i="3"/>
  <c r="W174" i="3"/>
  <c r="AD174" i="3"/>
  <c r="AH174" i="3"/>
  <c r="AE174" i="3"/>
  <c r="AI174" i="3"/>
  <c r="AK174" i="3" s="1"/>
  <c r="AM174" i="3" s="1"/>
  <c r="AH173" i="3"/>
  <c r="W173" i="3"/>
  <c r="AE173" i="3"/>
  <c r="AI173" i="3"/>
  <c r="AC173" i="3"/>
  <c r="AB173" i="3"/>
  <c r="AF173" i="3"/>
  <c r="AJ173" i="3"/>
  <c r="AG173" i="3"/>
  <c r="AF168" i="3"/>
  <c r="AC166" i="3"/>
  <c r="AG166" i="3"/>
  <c r="W166" i="3"/>
  <c r="AD166" i="3"/>
  <c r="AH166" i="3"/>
  <c r="AN166" i="3" s="1"/>
  <c r="AE166" i="3"/>
  <c r="AI166" i="3"/>
  <c r="AK166" i="3" s="1"/>
  <c r="AM166" i="3" s="1"/>
  <c r="AH165" i="3"/>
  <c r="W165" i="3"/>
  <c r="AE165" i="3"/>
  <c r="AI165" i="3"/>
  <c r="AC165" i="3"/>
  <c r="AB165" i="3"/>
  <c r="AF165" i="3"/>
  <c r="AJ165" i="3"/>
  <c r="AG165" i="3"/>
  <c r="AD139" i="3"/>
  <c r="AH139" i="3"/>
  <c r="AC139" i="3"/>
  <c r="AI139" i="3"/>
  <c r="AE139" i="3"/>
  <c r="AF139" i="3"/>
  <c r="W139" i="3"/>
  <c r="AG139" i="3"/>
  <c r="AB136" i="3"/>
  <c r="AF136" i="3"/>
  <c r="AJ136" i="3"/>
  <c r="AD136" i="3"/>
  <c r="AI136" i="3"/>
  <c r="AE136" i="3"/>
  <c r="AG136" i="3"/>
  <c r="W136" i="3"/>
  <c r="AH136" i="3"/>
  <c r="W134" i="3"/>
  <c r="AD131" i="3"/>
  <c r="AH131" i="3"/>
  <c r="W131" i="3"/>
  <c r="AF131" i="3"/>
  <c r="AE131" i="3"/>
  <c r="AB131" i="3"/>
  <c r="AI131" i="3"/>
  <c r="AC131" i="3"/>
  <c r="AG131" i="3"/>
  <c r="W118" i="3"/>
  <c r="AE118" i="3"/>
  <c r="AI118" i="3"/>
  <c r="AB118" i="3"/>
  <c r="AG118" i="3"/>
  <c r="AC118" i="3"/>
  <c r="AJ118" i="3"/>
  <c r="AD118" i="3"/>
  <c r="AH118" i="3"/>
  <c r="AC95" i="3"/>
  <c r="AG95" i="3"/>
  <c r="AE95" i="3"/>
  <c r="AJ95" i="3"/>
  <c r="AD95" i="3"/>
  <c r="AF95" i="3"/>
  <c r="AH95" i="3"/>
  <c r="AI95" i="3"/>
  <c r="W95" i="3"/>
  <c r="AB95" i="3"/>
  <c r="W209" i="3"/>
  <c r="AE209" i="3"/>
  <c r="AI209" i="3"/>
  <c r="AB209" i="3"/>
  <c r="AF209" i="3"/>
  <c r="AJ209" i="3"/>
  <c r="AC194" i="3"/>
  <c r="AG194" i="3"/>
  <c r="AD194" i="3"/>
  <c r="AH194" i="3"/>
  <c r="AC192" i="3"/>
  <c r="AG192" i="3"/>
  <c r="AD192" i="3"/>
  <c r="AH192" i="3"/>
  <c r="AE192" i="3"/>
  <c r="W183" i="3"/>
  <c r="AE183" i="3"/>
  <c r="AI183" i="3"/>
  <c r="AB183" i="3"/>
  <c r="AF183" i="3"/>
  <c r="AJ183" i="3"/>
  <c r="AG183" i="3"/>
  <c r="AC183" i="3"/>
  <c r="AC176" i="3"/>
  <c r="AG176" i="3"/>
  <c r="W176" i="3"/>
  <c r="AD176" i="3"/>
  <c r="AH176" i="3"/>
  <c r="AE176" i="3"/>
  <c r="AI176" i="3"/>
  <c r="AK176" i="3" s="1"/>
  <c r="AM176" i="3" s="1"/>
  <c r="W167" i="3"/>
  <c r="AE167" i="3"/>
  <c r="AI167" i="3"/>
  <c r="AB167" i="3"/>
  <c r="AF167" i="3"/>
  <c r="AJ167" i="3"/>
  <c r="AG167" i="3"/>
  <c r="AC167" i="3"/>
  <c r="AI210" i="3"/>
  <c r="AG209" i="3"/>
  <c r="W205" i="3"/>
  <c r="AE205" i="3"/>
  <c r="AI205" i="3"/>
  <c r="AB205" i="3"/>
  <c r="AF205" i="3"/>
  <c r="AJ205" i="3"/>
  <c r="AI202" i="3"/>
  <c r="W202" i="3"/>
  <c r="AG201" i="3"/>
  <c r="W197" i="3"/>
  <c r="AE197" i="3"/>
  <c r="AI197" i="3"/>
  <c r="AB197" i="3"/>
  <c r="AF197" i="3"/>
  <c r="AJ197" i="3"/>
  <c r="AI194" i="3"/>
  <c r="W194" i="3"/>
  <c r="AG193" i="3"/>
  <c r="AJ192" i="3"/>
  <c r="W192" i="3"/>
  <c r="AC188" i="3"/>
  <c r="AG188" i="3"/>
  <c r="AE188" i="3"/>
  <c r="AI188" i="3"/>
  <c r="AK188" i="3" s="1"/>
  <c r="AM188" i="3" s="1"/>
  <c r="AD188" i="3"/>
  <c r="AH188" i="3"/>
  <c r="W188" i="3"/>
  <c r="AH187" i="3"/>
  <c r="W187" i="3"/>
  <c r="AE187" i="3"/>
  <c r="AI187" i="3"/>
  <c r="AB187" i="3"/>
  <c r="AF187" i="3"/>
  <c r="AJ187" i="3"/>
  <c r="AG187" i="3"/>
  <c r="AC187" i="3"/>
  <c r="AB184" i="3"/>
  <c r="AC180" i="3"/>
  <c r="AG180" i="3"/>
  <c r="AE180" i="3"/>
  <c r="AI180" i="3"/>
  <c r="AN180" i="3" s="1"/>
  <c r="AD180" i="3"/>
  <c r="AH180" i="3"/>
  <c r="AK180" i="3" s="1"/>
  <c r="AM180" i="3" s="1"/>
  <c r="W180" i="3"/>
  <c r="AH179" i="3"/>
  <c r="W179" i="3"/>
  <c r="AE179" i="3"/>
  <c r="AI179" i="3"/>
  <c r="AG179" i="3"/>
  <c r="AB179" i="3"/>
  <c r="AF179" i="3"/>
  <c r="AJ179" i="3"/>
  <c r="AC179" i="3"/>
  <c r="AB176" i="3"/>
  <c r="AC172" i="3"/>
  <c r="AG172" i="3"/>
  <c r="AE172" i="3"/>
  <c r="AD172" i="3"/>
  <c r="AH172" i="3"/>
  <c r="W172" i="3"/>
  <c r="AI172" i="3"/>
  <c r="AN172" i="3" s="1"/>
  <c r="AH171" i="3"/>
  <c r="W171" i="3"/>
  <c r="AE171" i="3"/>
  <c r="AI171" i="3"/>
  <c r="AB171" i="3"/>
  <c r="AF171" i="3"/>
  <c r="AJ171" i="3"/>
  <c r="AC171" i="3"/>
  <c r="AG171" i="3"/>
  <c r="AB168" i="3"/>
  <c r="AK139" i="3"/>
  <c r="AM139" i="3" s="1"/>
  <c r="U139" i="3" s="1"/>
  <c r="AN139" i="3"/>
  <c r="AC210" i="3"/>
  <c r="AG210" i="3"/>
  <c r="AD210" i="3"/>
  <c r="AH210" i="3"/>
  <c r="AH203" i="3"/>
  <c r="AE202" i="3"/>
  <c r="AC201" i="3"/>
  <c r="AF210" i="3"/>
  <c r="AD209" i="3"/>
  <c r="W203" i="3"/>
  <c r="AE203" i="3"/>
  <c r="AI203" i="3"/>
  <c r="AB203" i="3"/>
  <c r="AF203" i="3"/>
  <c r="AJ203" i="3"/>
  <c r="AF202" i="3"/>
  <c r="AD201" i="3"/>
  <c r="W195" i="3"/>
  <c r="AE195" i="3"/>
  <c r="AI195" i="3"/>
  <c r="AB195" i="3"/>
  <c r="AF195" i="3"/>
  <c r="AJ195" i="3"/>
  <c r="AF194" i="3"/>
  <c r="AD193" i="3"/>
  <c r="AI192" i="3"/>
  <c r="AC186" i="3"/>
  <c r="AG186" i="3"/>
  <c r="W186" i="3"/>
  <c r="AD186" i="3"/>
  <c r="AH186" i="3"/>
  <c r="AE186" i="3"/>
  <c r="AI186" i="3"/>
  <c r="AK186" i="3" s="1"/>
  <c r="AM186" i="3" s="1"/>
  <c r="W185" i="3"/>
  <c r="AE185" i="3"/>
  <c r="AI185" i="3"/>
  <c r="AC185" i="3"/>
  <c r="AB185" i="3"/>
  <c r="AF185" i="3"/>
  <c r="AJ185" i="3"/>
  <c r="AG185" i="3"/>
  <c r="AC178" i="3"/>
  <c r="AG178" i="3"/>
  <c r="AI178" i="3"/>
  <c r="AK178" i="3" s="1"/>
  <c r="AM178" i="3" s="1"/>
  <c r="AD178" i="3"/>
  <c r="AN178" i="3" s="1"/>
  <c r="AH178" i="3"/>
  <c r="W178" i="3"/>
  <c r="AE178" i="3"/>
  <c r="W177" i="3"/>
  <c r="AE177" i="3"/>
  <c r="AI177" i="3"/>
  <c r="AB177" i="3"/>
  <c r="AF177" i="3"/>
  <c r="AJ177" i="3"/>
  <c r="AG177" i="3"/>
  <c r="AC177" i="3"/>
  <c r="AC170" i="3"/>
  <c r="AG170" i="3"/>
  <c r="W170" i="3"/>
  <c r="AD170" i="3"/>
  <c r="AH170" i="3"/>
  <c r="AE170" i="3"/>
  <c r="AI170" i="3"/>
  <c r="AK170" i="3" s="1"/>
  <c r="AM170" i="3" s="1"/>
  <c r="W169" i="3"/>
  <c r="AE169" i="3"/>
  <c r="AI169" i="3"/>
  <c r="AC169" i="3"/>
  <c r="AB169" i="3"/>
  <c r="AF169" i="3"/>
  <c r="AJ169" i="3"/>
  <c r="AG169" i="3"/>
  <c r="AC164" i="3"/>
  <c r="AB164" i="3"/>
  <c r="AG164" i="3"/>
  <c r="AD164" i="3"/>
  <c r="AH164" i="3"/>
  <c r="AE164" i="3"/>
  <c r="AI164" i="3"/>
  <c r="AK164" i="3" s="1"/>
  <c r="AM164" i="3" s="1"/>
  <c r="W163" i="3"/>
  <c r="AE163" i="3"/>
  <c r="AI163" i="3"/>
  <c r="AD163" i="3"/>
  <c r="AJ163" i="3"/>
  <c r="AF163" i="3"/>
  <c r="AB163" i="3"/>
  <c r="AG163" i="3"/>
  <c r="AC162" i="3"/>
  <c r="AG162" i="3"/>
  <c r="AB162" i="3"/>
  <c r="AH162" i="3"/>
  <c r="AD162" i="3"/>
  <c r="AI162" i="3"/>
  <c r="AE162" i="3"/>
  <c r="AJ162" i="3"/>
  <c r="W161" i="3"/>
  <c r="AE161" i="3"/>
  <c r="AI161" i="3"/>
  <c r="AD161" i="3"/>
  <c r="AJ161" i="3"/>
  <c r="AB161" i="3"/>
  <c r="AG161" i="3"/>
  <c r="AF161" i="3"/>
  <c r="AC160" i="3"/>
  <c r="AG160" i="3"/>
  <c r="AB160" i="3"/>
  <c r="AH160" i="3"/>
  <c r="AE160" i="3"/>
  <c r="AJ160" i="3"/>
  <c r="AD160" i="3"/>
  <c r="AI160" i="3"/>
  <c r="W159" i="3"/>
  <c r="AE159" i="3"/>
  <c r="AI159" i="3"/>
  <c r="AD159" i="3"/>
  <c r="AJ159" i="3"/>
  <c r="AB159" i="3"/>
  <c r="AF159" i="3"/>
  <c r="AG159" i="3"/>
  <c r="AC158" i="3"/>
  <c r="AG158" i="3"/>
  <c r="AB158" i="3"/>
  <c r="AH158" i="3"/>
  <c r="AE158" i="3"/>
  <c r="AJ158" i="3"/>
  <c r="AD158" i="3"/>
  <c r="AI158" i="3"/>
  <c r="W157" i="3"/>
  <c r="AE157" i="3"/>
  <c r="AI157" i="3"/>
  <c r="AD157" i="3"/>
  <c r="AJ157" i="3"/>
  <c r="AB157" i="3"/>
  <c r="AF157" i="3"/>
  <c r="AG157" i="3"/>
  <c r="AC156" i="3"/>
  <c r="AG156" i="3"/>
  <c r="AB156" i="3"/>
  <c r="AH156" i="3"/>
  <c r="AJ156" i="3"/>
  <c r="AD156" i="3"/>
  <c r="AI156" i="3"/>
  <c r="AE156" i="3"/>
  <c r="W155" i="3"/>
  <c r="AE155" i="3"/>
  <c r="AI155" i="3"/>
  <c r="AD155" i="3"/>
  <c r="AJ155" i="3"/>
  <c r="AF155" i="3"/>
  <c r="AB155" i="3"/>
  <c r="AG155" i="3"/>
  <c r="AC154" i="3"/>
  <c r="AG154" i="3"/>
  <c r="AB154" i="3"/>
  <c r="AH154" i="3"/>
  <c r="AD154" i="3"/>
  <c r="AI154" i="3"/>
  <c r="AE154" i="3"/>
  <c r="AJ154" i="3"/>
  <c r="W153" i="3"/>
  <c r="AE153" i="3"/>
  <c r="AI153" i="3"/>
  <c r="AD153" i="3"/>
  <c r="AJ153" i="3"/>
  <c r="AG153" i="3"/>
  <c r="AF153" i="3"/>
  <c r="AB153" i="3"/>
  <c r="AC152" i="3"/>
  <c r="AG152" i="3"/>
  <c r="AB152" i="3"/>
  <c r="AH152" i="3"/>
  <c r="AE152" i="3"/>
  <c r="AD152" i="3"/>
  <c r="AI152" i="3"/>
  <c r="AJ152" i="3"/>
  <c r="W151" i="3"/>
  <c r="AE151" i="3"/>
  <c r="AI151" i="3"/>
  <c r="AD151" i="3"/>
  <c r="AJ151" i="3"/>
  <c r="AF151" i="3"/>
  <c r="AG151" i="3"/>
  <c r="AB151" i="3"/>
  <c r="AC150" i="3"/>
  <c r="AG150" i="3"/>
  <c r="AB150" i="3"/>
  <c r="AH150" i="3"/>
  <c r="AD150" i="3"/>
  <c r="AI150" i="3"/>
  <c r="AE150" i="3"/>
  <c r="AJ150" i="3"/>
  <c r="W149" i="3"/>
  <c r="AE149" i="3"/>
  <c r="AI149" i="3"/>
  <c r="AD149" i="3"/>
  <c r="AJ149" i="3"/>
  <c r="AB149" i="3"/>
  <c r="AG149" i="3"/>
  <c r="AF149" i="3"/>
  <c r="AC148" i="3"/>
  <c r="AG148" i="3"/>
  <c r="AB148" i="3"/>
  <c r="AH148" i="3"/>
  <c r="AE148" i="3"/>
  <c r="AJ148" i="3"/>
  <c r="AD148" i="3"/>
  <c r="AI148" i="3"/>
  <c r="W147" i="3"/>
  <c r="AE147" i="3"/>
  <c r="AI147" i="3"/>
  <c r="AD147" i="3"/>
  <c r="AJ147" i="3"/>
  <c r="AB147" i="3"/>
  <c r="AF147" i="3"/>
  <c r="AG147" i="3"/>
  <c r="AC146" i="3"/>
  <c r="AG146" i="3"/>
  <c r="AB146" i="3"/>
  <c r="AH146" i="3"/>
  <c r="AD146" i="3"/>
  <c r="AI146" i="3"/>
  <c r="AE146" i="3"/>
  <c r="AJ146" i="3"/>
  <c r="W145" i="3"/>
  <c r="AE145" i="3"/>
  <c r="AI145" i="3"/>
  <c r="AD145" i="3"/>
  <c r="AJ145" i="3"/>
  <c r="AF145" i="3"/>
  <c r="AB145" i="3"/>
  <c r="AG145" i="3"/>
  <c r="AB138" i="3"/>
  <c r="AF138" i="3"/>
  <c r="AJ138" i="3"/>
  <c r="AC138" i="3"/>
  <c r="AH138" i="3"/>
  <c r="AD138" i="3"/>
  <c r="AE138" i="3"/>
  <c r="AG138" i="3"/>
  <c r="AD137" i="3"/>
  <c r="AH137" i="3"/>
  <c r="AE137" i="3"/>
  <c r="AJ137" i="3"/>
  <c r="AB137" i="3"/>
  <c r="AI137" i="3"/>
  <c r="AC137" i="3"/>
  <c r="AF137" i="3"/>
  <c r="AJ131" i="3"/>
  <c r="AJ144" i="3"/>
  <c r="AD143" i="3"/>
  <c r="AH143" i="3"/>
  <c r="W143" i="3"/>
  <c r="AF143" i="3"/>
  <c r="AD141" i="3"/>
  <c r="AH141" i="3"/>
  <c r="AB141" i="3"/>
  <c r="AG141" i="3"/>
  <c r="AD125" i="3"/>
  <c r="AH125" i="3"/>
  <c r="AE125" i="3"/>
  <c r="AJ125" i="3"/>
  <c r="W125" i="3"/>
  <c r="AG125" i="3"/>
  <c r="AC125" i="3"/>
  <c r="AC113" i="3"/>
  <c r="AG113" i="3"/>
  <c r="AE113" i="3"/>
  <c r="AJ113" i="3"/>
  <c r="AF113" i="3"/>
  <c r="W113" i="3"/>
  <c r="AH113" i="3"/>
  <c r="AB113" i="3"/>
  <c r="AI113" i="3"/>
  <c r="AI144" i="3"/>
  <c r="AI143" i="3"/>
  <c r="AK143" i="3" s="1"/>
  <c r="AM143" i="3" s="1"/>
  <c r="AB143" i="3"/>
  <c r="AI142" i="3"/>
  <c r="AI141" i="3"/>
  <c r="W141" i="3"/>
  <c r="AD135" i="3"/>
  <c r="AH135" i="3"/>
  <c r="W135" i="3"/>
  <c r="AF135" i="3"/>
  <c r="AK135" i="3" s="1"/>
  <c r="AM135" i="3" s="1"/>
  <c r="AD133" i="3"/>
  <c r="AH133" i="3"/>
  <c r="AK133" i="3" s="1"/>
  <c r="AM133" i="3" s="1"/>
  <c r="AB133" i="3"/>
  <c r="AG133" i="3"/>
  <c r="AB130" i="3"/>
  <c r="AF130" i="3"/>
  <c r="AJ130" i="3"/>
  <c r="AE130" i="3"/>
  <c r="AG130" i="3"/>
  <c r="AC130" i="3"/>
  <c r="AI130" i="3"/>
  <c r="AD127" i="3"/>
  <c r="AH127" i="3"/>
  <c r="AC127" i="3"/>
  <c r="AI127" i="3"/>
  <c r="AB127" i="3"/>
  <c r="AJ127" i="3"/>
  <c r="AF127" i="3"/>
  <c r="AG126" i="3"/>
  <c r="AF125" i="3"/>
  <c r="AC105" i="3"/>
  <c r="AG105" i="3"/>
  <c r="AE105" i="3"/>
  <c r="AJ105" i="3"/>
  <c r="AF105" i="3"/>
  <c r="W105" i="3"/>
  <c r="AH105" i="3"/>
  <c r="AI105" i="3"/>
  <c r="AB105" i="3"/>
  <c r="W102" i="3"/>
  <c r="AE102" i="3"/>
  <c r="AI102" i="3"/>
  <c r="AB102" i="3"/>
  <c r="AG102" i="3"/>
  <c r="AC102" i="3"/>
  <c r="AJ102" i="3"/>
  <c r="AD102" i="3"/>
  <c r="AH102" i="3"/>
  <c r="AC97" i="3"/>
  <c r="AG97" i="3"/>
  <c r="AE97" i="3"/>
  <c r="AJ97" i="3"/>
  <c r="AF97" i="3"/>
  <c r="W97" i="3"/>
  <c r="AH97" i="3"/>
  <c r="AB97" i="3"/>
  <c r="AD97" i="3"/>
  <c r="AI97" i="3"/>
  <c r="AE144" i="3"/>
  <c r="AH144" i="3"/>
  <c r="AC144" i="3"/>
  <c r="AG144" i="3"/>
  <c r="AG143" i="3"/>
  <c r="AB142" i="3"/>
  <c r="AF142" i="3"/>
  <c r="AJ142" i="3"/>
  <c r="AE142" i="3"/>
  <c r="AF141" i="3"/>
  <c r="AB132" i="3"/>
  <c r="AF132" i="3"/>
  <c r="AJ132" i="3"/>
  <c r="AD132" i="3"/>
  <c r="AI132" i="3"/>
  <c r="W132" i="3"/>
  <c r="AE132" i="3"/>
  <c r="AD129" i="3"/>
  <c r="AH129" i="3"/>
  <c r="AB129" i="3"/>
  <c r="AG129" i="3"/>
  <c r="AE129" i="3"/>
  <c r="W129" i="3"/>
  <c r="AI129" i="3"/>
  <c r="AN129" i="3" s="1"/>
  <c r="AD126" i="3"/>
  <c r="AE126" i="3"/>
  <c r="AB125" i="3"/>
  <c r="AD121" i="3"/>
  <c r="AH121" i="3"/>
  <c r="AB121" i="3"/>
  <c r="AG121" i="3"/>
  <c r="AF121" i="3"/>
  <c r="AC121" i="3"/>
  <c r="AJ121" i="3"/>
  <c r="AD119" i="3"/>
  <c r="AH119" i="3"/>
  <c r="AC119" i="3"/>
  <c r="AI119" i="3"/>
  <c r="AE119" i="3"/>
  <c r="AJ119" i="3"/>
  <c r="W119" i="3"/>
  <c r="AF119" i="3"/>
  <c r="AD113" i="3"/>
  <c r="AC111" i="3"/>
  <c r="AG111" i="3"/>
  <c r="AE111" i="3"/>
  <c r="AJ111" i="3"/>
  <c r="AD111" i="3"/>
  <c r="AF111" i="3"/>
  <c r="AH111" i="3"/>
  <c r="AI111" i="3"/>
  <c r="W111" i="3"/>
  <c r="AF102" i="3"/>
  <c r="T140" i="3"/>
  <c r="AD123" i="3"/>
  <c r="AH123" i="3"/>
  <c r="AK123" i="3" s="1"/>
  <c r="AM123" i="3" s="1"/>
  <c r="W123" i="3"/>
  <c r="AF123" i="3"/>
  <c r="W116" i="3"/>
  <c r="AE116" i="3"/>
  <c r="AI116" i="3"/>
  <c r="AB116" i="3"/>
  <c r="AG116" i="3"/>
  <c r="AH116" i="3"/>
  <c r="AC116" i="3"/>
  <c r="AJ116" i="3"/>
  <c r="AC115" i="3"/>
  <c r="AG115" i="3"/>
  <c r="AE115" i="3"/>
  <c r="AJ115" i="3"/>
  <c r="W115" i="3"/>
  <c r="AH115" i="3"/>
  <c r="AB115" i="3"/>
  <c r="AI115" i="3"/>
  <c r="W114" i="3"/>
  <c r="AE114" i="3"/>
  <c r="AI114" i="3"/>
  <c r="AN114" i="3" s="1"/>
  <c r="AB114" i="3"/>
  <c r="AG114" i="3"/>
  <c r="AF114" i="3"/>
  <c r="AH114" i="3"/>
  <c r="W112" i="3"/>
  <c r="AE112" i="3"/>
  <c r="AI112" i="3"/>
  <c r="AN112" i="3" s="1"/>
  <c r="AB112" i="3"/>
  <c r="AG112" i="3"/>
  <c r="AD112" i="3"/>
  <c r="AF112" i="3"/>
  <c r="AC109" i="3"/>
  <c r="AG109" i="3"/>
  <c r="AE109" i="3"/>
  <c r="AJ109" i="3"/>
  <c r="AB109" i="3"/>
  <c r="AI109" i="3"/>
  <c r="AD109" i="3"/>
  <c r="W100" i="3"/>
  <c r="AE100" i="3"/>
  <c r="AI100" i="3"/>
  <c r="AB100" i="3"/>
  <c r="AG100" i="3"/>
  <c r="AH100" i="3"/>
  <c r="AC100" i="3"/>
  <c r="AJ100" i="3"/>
  <c r="AC99" i="3"/>
  <c r="AG99" i="3"/>
  <c r="AE99" i="3"/>
  <c r="AJ99" i="3"/>
  <c r="W99" i="3"/>
  <c r="AH99" i="3"/>
  <c r="AB99" i="3"/>
  <c r="AI99" i="3"/>
  <c r="W98" i="3"/>
  <c r="AE98" i="3"/>
  <c r="AI98" i="3"/>
  <c r="AB98" i="3"/>
  <c r="AG98" i="3"/>
  <c r="AF98" i="3"/>
  <c r="AH98" i="3"/>
  <c r="W96" i="3"/>
  <c r="AE96" i="3"/>
  <c r="AI96" i="3"/>
  <c r="AN96" i="3" s="1"/>
  <c r="AB96" i="3"/>
  <c r="AG96" i="3"/>
  <c r="AD96" i="3"/>
  <c r="AF96" i="3"/>
  <c r="AC93" i="3"/>
  <c r="AG93" i="3"/>
  <c r="AE93" i="3"/>
  <c r="AJ93" i="3"/>
  <c r="AB93" i="3"/>
  <c r="AI93" i="3"/>
  <c r="AD93" i="3"/>
  <c r="W90" i="3"/>
  <c r="AE90" i="3"/>
  <c r="AI90" i="3"/>
  <c r="AF90" i="3"/>
  <c r="AB90" i="3"/>
  <c r="AG90" i="3"/>
  <c r="AJ90" i="3"/>
  <c r="AC90" i="3"/>
  <c r="AD69" i="3"/>
  <c r="AH69" i="3"/>
  <c r="AC69" i="3"/>
  <c r="AI69" i="3"/>
  <c r="AF69" i="3"/>
  <c r="W69" i="3"/>
  <c r="AG69" i="3"/>
  <c r="AB69" i="3"/>
  <c r="AJ69" i="3"/>
  <c r="AE69" i="3"/>
  <c r="AB58" i="3"/>
  <c r="AF58" i="3"/>
  <c r="AJ58" i="3"/>
  <c r="AD58" i="3"/>
  <c r="AI58" i="3"/>
  <c r="AE58" i="3"/>
  <c r="AG58" i="3"/>
  <c r="AH58" i="3"/>
  <c r="W58" i="3"/>
  <c r="AC58" i="3"/>
  <c r="W110" i="3"/>
  <c r="AE110" i="3"/>
  <c r="AI110" i="3"/>
  <c r="AB110" i="3"/>
  <c r="AG110" i="3"/>
  <c r="AC110" i="3"/>
  <c r="AJ110" i="3"/>
  <c r="AD110" i="3"/>
  <c r="AC103" i="3"/>
  <c r="AG103" i="3"/>
  <c r="AE103" i="3"/>
  <c r="AJ103" i="3"/>
  <c r="AD103" i="3"/>
  <c r="AF103" i="3"/>
  <c r="W94" i="3"/>
  <c r="AE94" i="3"/>
  <c r="AI94" i="3"/>
  <c r="AB94" i="3"/>
  <c r="AG94" i="3"/>
  <c r="AC94" i="3"/>
  <c r="AJ94" i="3"/>
  <c r="AD94" i="3"/>
  <c r="AC89" i="3"/>
  <c r="AG89" i="3"/>
  <c r="AD89" i="3"/>
  <c r="AI89" i="3"/>
  <c r="AE89" i="3"/>
  <c r="AJ89" i="3"/>
  <c r="AF89" i="3"/>
  <c r="AH89" i="3"/>
  <c r="AC85" i="3"/>
  <c r="AG85" i="3"/>
  <c r="AD85" i="3"/>
  <c r="AI85" i="3"/>
  <c r="AE85" i="3"/>
  <c r="AJ85" i="3"/>
  <c r="AF85" i="3"/>
  <c r="AH85" i="3"/>
  <c r="W85" i="3"/>
  <c r="AC81" i="3"/>
  <c r="AG81" i="3"/>
  <c r="AD81" i="3"/>
  <c r="AI81" i="3"/>
  <c r="AE81" i="3"/>
  <c r="AJ81" i="3"/>
  <c r="AF81" i="3"/>
  <c r="AH81" i="3"/>
  <c r="W81" i="3"/>
  <c r="AC77" i="3"/>
  <c r="AG77" i="3"/>
  <c r="AD77" i="3"/>
  <c r="AI77" i="3"/>
  <c r="AE77" i="3"/>
  <c r="AJ77" i="3"/>
  <c r="AF77" i="3"/>
  <c r="AH77" i="3"/>
  <c r="W77" i="3"/>
  <c r="AB72" i="3"/>
  <c r="AF72" i="3"/>
  <c r="AJ72" i="3"/>
  <c r="AE72" i="3"/>
  <c r="AC72" i="3"/>
  <c r="AI72" i="3"/>
  <c r="AD72" i="3"/>
  <c r="AH72" i="3"/>
  <c r="W72" i="3"/>
  <c r="AB126" i="3"/>
  <c r="AF126" i="3"/>
  <c r="AJ126" i="3"/>
  <c r="AC126" i="3"/>
  <c r="AH126" i="3"/>
  <c r="T124" i="3"/>
  <c r="T122" i="3"/>
  <c r="AC117" i="3"/>
  <c r="AG117" i="3"/>
  <c r="AE117" i="3"/>
  <c r="AJ117" i="3"/>
  <c r="AB117" i="3"/>
  <c r="AI117" i="3"/>
  <c r="AD117" i="3"/>
  <c r="W108" i="3"/>
  <c r="AE108" i="3"/>
  <c r="AI108" i="3"/>
  <c r="AB108" i="3"/>
  <c r="AG108" i="3"/>
  <c r="AH108" i="3"/>
  <c r="AC108" i="3"/>
  <c r="AJ108" i="3"/>
  <c r="AC107" i="3"/>
  <c r="AG107" i="3"/>
  <c r="AE107" i="3"/>
  <c r="AJ107" i="3"/>
  <c r="W107" i="3"/>
  <c r="AH107" i="3"/>
  <c r="AB107" i="3"/>
  <c r="AI107" i="3"/>
  <c r="W106" i="3"/>
  <c r="AE106" i="3"/>
  <c r="AI106" i="3"/>
  <c r="AB106" i="3"/>
  <c r="AN106" i="3" s="1"/>
  <c r="AG106" i="3"/>
  <c r="AF106" i="3"/>
  <c r="AH106" i="3"/>
  <c r="W104" i="3"/>
  <c r="AE104" i="3"/>
  <c r="AI104" i="3"/>
  <c r="AN104" i="3" s="1"/>
  <c r="AB104" i="3"/>
  <c r="AG104" i="3"/>
  <c r="AD104" i="3"/>
  <c r="AF104" i="3"/>
  <c r="W103" i="3"/>
  <c r="AC101" i="3"/>
  <c r="AG101" i="3"/>
  <c r="AE101" i="3"/>
  <c r="AJ101" i="3"/>
  <c r="AB101" i="3"/>
  <c r="AI101" i="3"/>
  <c r="AD101" i="3"/>
  <c r="W92" i="3"/>
  <c r="AE92" i="3"/>
  <c r="AI92" i="3"/>
  <c r="AB92" i="3"/>
  <c r="AG92" i="3"/>
  <c r="AH92" i="3"/>
  <c r="AC92" i="3"/>
  <c r="AJ92" i="3"/>
  <c r="W89" i="3"/>
  <c r="AB85" i="3"/>
  <c r="AB81" i="3"/>
  <c r="AB77" i="3"/>
  <c r="AG72" i="3"/>
  <c r="W86" i="3"/>
  <c r="AE86" i="3"/>
  <c r="AI86" i="3"/>
  <c r="AF86" i="3"/>
  <c r="AB86" i="3"/>
  <c r="AG86" i="3"/>
  <c r="W82" i="3"/>
  <c r="AE82" i="3"/>
  <c r="AI82" i="3"/>
  <c r="AF82" i="3"/>
  <c r="AB82" i="3"/>
  <c r="AG82" i="3"/>
  <c r="W78" i="3"/>
  <c r="AE78" i="3"/>
  <c r="AI78" i="3"/>
  <c r="AF78" i="3"/>
  <c r="AB78" i="3"/>
  <c r="AG78" i="3"/>
  <c r="AB74" i="3"/>
  <c r="AF74" i="3"/>
  <c r="AD74" i="3"/>
  <c r="AI74" i="3"/>
  <c r="AE74" i="3"/>
  <c r="AG74" i="3"/>
  <c r="AD67" i="3"/>
  <c r="AH67" i="3"/>
  <c r="AE67" i="3"/>
  <c r="AJ67" i="3"/>
  <c r="AC67" i="3"/>
  <c r="AF67" i="3"/>
  <c r="W67" i="3"/>
  <c r="AG67" i="3"/>
  <c r="AG36" i="3"/>
  <c r="AE36" i="3"/>
  <c r="AB28" i="3"/>
  <c r="AF28" i="3"/>
  <c r="AJ28" i="3"/>
  <c r="AC28" i="3"/>
  <c r="AG28" i="3"/>
  <c r="AD28" i="3"/>
  <c r="AH28" i="3"/>
  <c r="AE28" i="3"/>
  <c r="W28" i="3"/>
  <c r="AI28" i="3"/>
  <c r="T91" i="3"/>
  <c r="T87" i="3"/>
  <c r="AC86" i="3"/>
  <c r="T83" i="3"/>
  <c r="AC82" i="3"/>
  <c r="T79" i="3"/>
  <c r="AC78" i="3"/>
  <c r="T75" i="3"/>
  <c r="AD61" i="3"/>
  <c r="AH61" i="3"/>
  <c r="AC61" i="3"/>
  <c r="AI61" i="3"/>
  <c r="AE61" i="3"/>
  <c r="AJ61" i="3"/>
  <c r="AF61" i="3"/>
  <c r="AG61" i="3"/>
  <c r="W61" i="3"/>
  <c r="AB30" i="3"/>
  <c r="AF30" i="3"/>
  <c r="AJ30" i="3"/>
  <c r="AD30" i="3"/>
  <c r="AH30" i="3"/>
  <c r="AG30" i="3"/>
  <c r="AI30" i="3"/>
  <c r="W30" i="3"/>
  <c r="AC30" i="3"/>
  <c r="AE30" i="3"/>
  <c r="T128" i="3"/>
  <c r="T120" i="3"/>
  <c r="W88" i="3"/>
  <c r="AE88" i="3"/>
  <c r="AI88" i="3"/>
  <c r="AK88" i="3" s="1"/>
  <c r="AM88" i="3" s="1"/>
  <c r="AF88" i="3"/>
  <c r="AB88" i="3"/>
  <c r="AN88" i="3" s="1"/>
  <c r="AG88" i="3"/>
  <c r="AJ86" i="3"/>
  <c r="W84" i="3"/>
  <c r="AE84" i="3"/>
  <c r="AI84" i="3"/>
  <c r="AK84" i="3" s="1"/>
  <c r="AM84" i="3" s="1"/>
  <c r="AF84" i="3"/>
  <c r="AB84" i="3"/>
  <c r="AG84" i="3"/>
  <c r="AN84" i="3" s="1"/>
  <c r="AJ82" i="3"/>
  <c r="W80" i="3"/>
  <c r="AE80" i="3"/>
  <c r="AI80" i="3"/>
  <c r="AK80" i="3" s="1"/>
  <c r="AM80" i="3" s="1"/>
  <c r="AF80" i="3"/>
  <c r="AB80" i="3"/>
  <c r="AG80" i="3"/>
  <c r="AJ78" i="3"/>
  <c r="W76" i="3"/>
  <c r="AE76" i="3"/>
  <c r="AI76" i="3"/>
  <c r="AK76" i="3" s="1"/>
  <c r="AM76" i="3" s="1"/>
  <c r="AF76" i="3"/>
  <c r="AN76" i="3" s="1"/>
  <c r="AB76" i="3"/>
  <c r="AG76" i="3"/>
  <c r="AJ74" i="3"/>
  <c r="AB67" i="3"/>
  <c r="AB68" i="3"/>
  <c r="AF68" i="3"/>
  <c r="AJ68" i="3"/>
  <c r="AC68" i="3"/>
  <c r="AH68" i="3"/>
  <c r="T66" i="3"/>
  <c r="T64" i="3"/>
  <c r="AB60" i="3"/>
  <c r="AF60" i="3"/>
  <c r="AJ60" i="3"/>
  <c r="AC60" i="3"/>
  <c r="AH60" i="3"/>
  <c r="AD60" i="3"/>
  <c r="AI60" i="3"/>
  <c r="AD59" i="3"/>
  <c r="AH59" i="3"/>
  <c r="AE59" i="3"/>
  <c r="AJ59" i="3"/>
  <c r="W59" i="3"/>
  <c r="AF59" i="3"/>
  <c r="AD55" i="3"/>
  <c r="AH55" i="3"/>
  <c r="W55" i="3"/>
  <c r="AF55" i="3"/>
  <c r="AB55" i="3"/>
  <c r="AG55" i="3"/>
  <c r="AC55" i="3"/>
  <c r="AI55" i="3"/>
  <c r="AD53" i="3"/>
  <c r="AH53" i="3"/>
  <c r="AB53" i="3"/>
  <c r="AG53" i="3"/>
  <c r="AC53" i="3"/>
  <c r="AI53" i="3"/>
  <c r="AE53" i="3"/>
  <c r="AJ53" i="3"/>
  <c r="AD51" i="3"/>
  <c r="AH51" i="3"/>
  <c r="AC51" i="3"/>
  <c r="AI51" i="3"/>
  <c r="AE51" i="3"/>
  <c r="AJ51" i="3"/>
  <c r="W51" i="3"/>
  <c r="AF51" i="3"/>
  <c r="AB50" i="3"/>
  <c r="AF50" i="3"/>
  <c r="AJ50" i="3"/>
  <c r="AC50" i="3"/>
  <c r="AH50" i="3"/>
  <c r="AD50" i="3"/>
  <c r="AI50" i="3"/>
  <c r="AE50" i="3"/>
  <c r="AD27" i="3"/>
  <c r="AH27" i="3"/>
  <c r="W27" i="3"/>
  <c r="AE27" i="3"/>
  <c r="AI27" i="3"/>
  <c r="AB27" i="3"/>
  <c r="AF27" i="3"/>
  <c r="AJ27" i="3"/>
  <c r="AG27" i="3"/>
  <c r="AD73" i="3"/>
  <c r="AH73" i="3"/>
  <c r="AN73" i="3" s="1"/>
  <c r="W73" i="3"/>
  <c r="AF73" i="3"/>
  <c r="AD71" i="3"/>
  <c r="AH71" i="3"/>
  <c r="AK71" i="3" s="1"/>
  <c r="AM71" i="3" s="1"/>
  <c r="AB71" i="3"/>
  <c r="AG71" i="3"/>
  <c r="AG68" i="3"/>
  <c r="W60" i="3"/>
  <c r="AB59" i="3"/>
  <c r="AJ55" i="3"/>
  <c r="AF53" i="3"/>
  <c r="AG51" i="3"/>
  <c r="W50" i="3"/>
  <c r="AD47" i="3"/>
  <c r="AH47" i="3"/>
  <c r="AN47" i="3" s="1"/>
  <c r="W47" i="3"/>
  <c r="AF47" i="3"/>
  <c r="AB47" i="3"/>
  <c r="AG47" i="3"/>
  <c r="AC47" i="3"/>
  <c r="AI47" i="3"/>
  <c r="AD45" i="3"/>
  <c r="AH45" i="3"/>
  <c r="AB45" i="3"/>
  <c r="AG45" i="3"/>
  <c r="AC45" i="3"/>
  <c r="AI45" i="3"/>
  <c r="AE45" i="3"/>
  <c r="AJ45" i="3"/>
  <c r="AD43" i="3"/>
  <c r="AH43" i="3"/>
  <c r="AC43" i="3"/>
  <c r="AI43" i="3"/>
  <c r="AE43" i="3"/>
  <c r="AJ43" i="3"/>
  <c r="W43" i="3"/>
  <c r="AF43" i="3"/>
  <c r="AB42" i="3"/>
  <c r="AF42" i="3"/>
  <c r="AJ42" i="3"/>
  <c r="AC42" i="3"/>
  <c r="AH42" i="3"/>
  <c r="AD42" i="3"/>
  <c r="AI42" i="3"/>
  <c r="AE42" i="3"/>
  <c r="AC36" i="3"/>
  <c r="AD25" i="3"/>
  <c r="AH25" i="3"/>
  <c r="W25" i="3"/>
  <c r="AE25" i="3"/>
  <c r="AI25" i="3"/>
  <c r="AB25" i="3"/>
  <c r="AF25" i="3"/>
  <c r="AJ25" i="3"/>
  <c r="AG25" i="3"/>
  <c r="AE68" i="3"/>
  <c r="AD65" i="3"/>
  <c r="AH65" i="3"/>
  <c r="AK65" i="3" s="1"/>
  <c r="AM65" i="3" s="1"/>
  <c r="W65" i="3"/>
  <c r="AF65" i="3"/>
  <c r="AD63" i="3"/>
  <c r="AH63" i="3"/>
  <c r="AK63" i="3" s="1"/>
  <c r="AM63" i="3" s="1"/>
  <c r="AB63" i="3"/>
  <c r="AG63" i="3"/>
  <c r="AI59" i="3"/>
  <c r="AE55" i="3"/>
  <c r="W53" i="3"/>
  <c r="AB51" i="3"/>
  <c r="AK47" i="3"/>
  <c r="AM47" i="3" s="1"/>
  <c r="AD39" i="3"/>
  <c r="AH39" i="3"/>
  <c r="W39" i="3"/>
  <c r="AF39" i="3"/>
  <c r="AB39" i="3"/>
  <c r="AG39" i="3"/>
  <c r="AC39" i="3"/>
  <c r="AI39" i="3"/>
  <c r="AK39" i="3" s="1"/>
  <c r="AM39" i="3" s="1"/>
  <c r="AD37" i="3"/>
  <c r="AH37" i="3"/>
  <c r="AB37" i="3"/>
  <c r="AG37" i="3"/>
  <c r="AC37" i="3"/>
  <c r="AI37" i="3"/>
  <c r="AE37" i="3"/>
  <c r="AJ37" i="3"/>
  <c r="AD35" i="3"/>
  <c r="AH35" i="3"/>
  <c r="AC35" i="3"/>
  <c r="AI35" i="3"/>
  <c r="AE35" i="3"/>
  <c r="AJ35" i="3"/>
  <c r="W35" i="3"/>
  <c r="AF35" i="3"/>
  <c r="AB34" i="3"/>
  <c r="AF34" i="3"/>
  <c r="AJ34" i="3"/>
  <c r="AC34" i="3"/>
  <c r="AH34" i="3"/>
  <c r="AD34" i="3"/>
  <c r="AI34" i="3"/>
  <c r="AE34" i="3"/>
  <c r="AB32" i="3"/>
  <c r="AF32" i="3"/>
  <c r="AJ32" i="3"/>
  <c r="AD32" i="3"/>
  <c r="AI32" i="3"/>
  <c r="AE32" i="3"/>
  <c r="W32" i="3"/>
  <c r="AG32" i="3"/>
  <c r="AC25" i="3"/>
  <c r="AN57" i="3"/>
  <c r="AD57" i="3"/>
  <c r="AH57" i="3"/>
  <c r="AK57" i="3" s="1"/>
  <c r="AM57" i="3" s="1"/>
  <c r="U57" i="3" s="1"/>
  <c r="T56" i="3"/>
  <c r="AI52" i="3"/>
  <c r="AD52" i="3"/>
  <c r="AD49" i="3"/>
  <c r="AH49" i="3"/>
  <c r="AK49" i="3" s="1"/>
  <c r="AM49" i="3" s="1"/>
  <c r="T48" i="3"/>
  <c r="AI44" i="3"/>
  <c r="AD44" i="3"/>
  <c r="AN41" i="3"/>
  <c r="AD41" i="3"/>
  <c r="AH41" i="3"/>
  <c r="AK41" i="3" s="1"/>
  <c r="AM41" i="3" s="1"/>
  <c r="U41" i="3" s="1"/>
  <c r="T40" i="3"/>
  <c r="AI36" i="3"/>
  <c r="AD36" i="3"/>
  <c r="AD33" i="3"/>
  <c r="AH33" i="3"/>
  <c r="AK33" i="3" s="1"/>
  <c r="AM33" i="3" s="1"/>
  <c r="AB26" i="3"/>
  <c r="AF26" i="3"/>
  <c r="AJ26" i="3"/>
  <c r="AC26" i="3"/>
  <c r="AG26" i="3"/>
  <c r="AD26" i="3"/>
  <c r="AH26" i="3"/>
  <c r="T70" i="3"/>
  <c r="T62" i="3"/>
  <c r="AF57" i="3"/>
  <c r="W57" i="3"/>
  <c r="T54" i="3"/>
  <c r="AH52" i="3"/>
  <c r="AF49" i="3"/>
  <c r="W49" i="3"/>
  <c r="T46" i="3"/>
  <c r="AH44" i="3"/>
  <c r="AF41" i="3"/>
  <c r="W41" i="3"/>
  <c r="T38" i="3"/>
  <c r="AH36" i="3"/>
  <c r="AF33" i="3"/>
  <c r="W33" i="3"/>
  <c r="AE26" i="3"/>
  <c r="AB52" i="3"/>
  <c r="AF52" i="3"/>
  <c r="AJ52" i="3"/>
  <c r="AB44" i="3"/>
  <c r="AF44" i="3"/>
  <c r="AJ44" i="3"/>
  <c r="AB36" i="3"/>
  <c r="AF36" i="3"/>
  <c r="AJ36" i="3"/>
  <c r="AD29" i="3"/>
  <c r="AH29" i="3"/>
  <c r="W29" i="3"/>
  <c r="AE29" i="3"/>
  <c r="AI29" i="3"/>
  <c r="AB29" i="3"/>
  <c r="AF29" i="3"/>
  <c r="AJ29" i="3"/>
  <c r="AG29" i="3"/>
  <c r="AB24" i="3"/>
  <c r="AF24" i="3"/>
  <c r="AJ24" i="3"/>
  <c r="AC24" i="3"/>
  <c r="AG24" i="3"/>
  <c r="AD24" i="3"/>
  <c r="AH24" i="3"/>
  <c r="AD23" i="3"/>
  <c r="AH23" i="3"/>
  <c r="W23" i="3"/>
  <c r="AE23" i="3"/>
  <c r="AI23" i="3"/>
  <c r="AB23" i="3"/>
  <c r="AF23" i="3"/>
  <c r="AJ23" i="3"/>
  <c r="AB20" i="3"/>
  <c r="AF20" i="3"/>
  <c r="AJ20" i="3"/>
  <c r="AC20" i="3"/>
  <c r="AG20" i="3"/>
  <c r="AD20" i="3"/>
  <c r="AH20" i="3"/>
  <c r="AD19" i="3"/>
  <c r="AH19" i="3"/>
  <c r="W19" i="3"/>
  <c r="AE19" i="3"/>
  <c r="AI19" i="3"/>
  <c r="AB19" i="3"/>
  <c r="AF19" i="3"/>
  <c r="AJ19" i="3"/>
  <c r="AB16" i="3"/>
  <c r="AF16" i="3"/>
  <c r="AJ16" i="3"/>
  <c r="AC16" i="3"/>
  <c r="AG16" i="3"/>
  <c r="AD16" i="3"/>
  <c r="AH16" i="3"/>
  <c r="AD15" i="3"/>
  <c r="AH15" i="3"/>
  <c r="W15" i="3"/>
  <c r="AE15" i="3"/>
  <c r="AI15" i="3"/>
  <c r="AB15" i="3"/>
  <c r="AF15" i="3"/>
  <c r="AJ15" i="3"/>
  <c r="AB12" i="3"/>
  <c r="AF12" i="3"/>
  <c r="AJ12" i="3"/>
  <c r="AC12" i="3"/>
  <c r="AG12" i="3"/>
  <c r="AD12" i="3"/>
  <c r="AH12" i="3"/>
  <c r="AD11" i="3"/>
  <c r="AH11" i="3"/>
  <c r="W11" i="3"/>
  <c r="AE11" i="3"/>
  <c r="AI11" i="3"/>
  <c r="AB11" i="3"/>
  <c r="AF11" i="3"/>
  <c r="AJ11" i="3"/>
  <c r="T31" i="3"/>
  <c r="AE24" i="3"/>
  <c r="AE20" i="3"/>
  <c r="AE16" i="3"/>
  <c r="AE12" i="3"/>
  <c r="AB22" i="3"/>
  <c r="AF22" i="3"/>
  <c r="AJ22" i="3"/>
  <c r="AC22" i="3"/>
  <c r="AG22" i="3"/>
  <c r="AD22" i="3"/>
  <c r="AH22" i="3"/>
  <c r="AD21" i="3"/>
  <c r="AH21" i="3"/>
  <c r="W21" i="3"/>
  <c r="AE21" i="3"/>
  <c r="AI21" i="3"/>
  <c r="AB21" i="3"/>
  <c r="AF21" i="3"/>
  <c r="AJ21" i="3"/>
  <c r="AB18" i="3"/>
  <c r="AF18" i="3"/>
  <c r="AJ18" i="3"/>
  <c r="AC18" i="3"/>
  <c r="AG18" i="3"/>
  <c r="AD18" i="3"/>
  <c r="AH18" i="3"/>
  <c r="AD17" i="3"/>
  <c r="AH17" i="3"/>
  <c r="W17" i="3"/>
  <c r="AE17" i="3"/>
  <c r="AI17" i="3"/>
  <c r="AB17" i="3"/>
  <c r="AF17" i="3"/>
  <c r="AJ17" i="3"/>
  <c r="AB14" i="3"/>
  <c r="AF14" i="3"/>
  <c r="AJ14" i="3"/>
  <c r="AC14" i="3"/>
  <c r="AG14" i="3"/>
  <c r="AD14" i="3"/>
  <c r="AH14" i="3"/>
  <c r="AD13" i="3"/>
  <c r="AH13" i="3"/>
  <c r="W13" i="3"/>
  <c r="AE13" i="3"/>
  <c r="AI13" i="3"/>
  <c r="AB13" i="3"/>
  <c r="AF13" i="3"/>
  <c r="AJ13" i="3"/>
  <c r="AB10" i="3"/>
  <c r="AF10" i="3"/>
  <c r="AJ10" i="3"/>
  <c r="AC10" i="3"/>
  <c r="AG10" i="3"/>
  <c r="AD10" i="3"/>
  <c r="AH10" i="3"/>
  <c r="AD9" i="3"/>
  <c r="AH9" i="3"/>
  <c r="W9" i="3"/>
  <c r="AE9" i="3"/>
  <c r="AI9" i="3"/>
  <c r="AB9" i="3"/>
  <c r="AF9" i="3"/>
  <c r="AJ9" i="3"/>
  <c r="S8" i="3"/>
  <c r="T8" i="3" s="1"/>
  <c r="W8" i="3" s="1"/>
  <c r="O8" i="3"/>
  <c r="S7" i="3"/>
  <c r="O7" i="3"/>
  <c r="AK508" i="5" l="1"/>
  <c r="AM508" i="5" s="1"/>
  <c r="AN508" i="5"/>
  <c r="AK7" i="5"/>
  <c r="AM7" i="5" s="1"/>
  <c r="AN7" i="5"/>
  <c r="U180" i="3"/>
  <c r="U76" i="3"/>
  <c r="U88" i="3"/>
  <c r="U84" i="3"/>
  <c r="U178" i="3"/>
  <c r="U166" i="3"/>
  <c r="AK20" i="3"/>
  <c r="AM20" i="3" s="1"/>
  <c r="U20" i="3" s="1"/>
  <c r="AN20" i="3"/>
  <c r="AK35" i="3"/>
  <c r="AM35" i="3" s="1"/>
  <c r="AN35" i="3"/>
  <c r="U47" i="3"/>
  <c r="AN60" i="3"/>
  <c r="AK60" i="3"/>
  <c r="AM60" i="3" s="1"/>
  <c r="U60" i="3" s="1"/>
  <c r="AB66" i="3"/>
  <c r="AF66" i="3"/>
  <c r="AJ66" i="3"/>
  <c r="AD66" i="3"/>
  <c r="AI66" i="3"/>
  <c r="AG66" i="3"/>
  <c r="W66" i="3"/>
  <c r="AH66" i="3"/>
  <c r="AC66" i="3"/>
  <c r="AE66" i="3"/>
  <c r="AN65" i="3"/>
  <c r="U65" i="3" s="1"/>
  <c r="AN80" i="3"/>
  <c r="U80" i="3" s="1"/>
  <c r="AB122" i="3"/>
  <c r="AF122" i="3"/>
  <c r="AJ122" i="3"/>
  <c r="AE122" i="3"/>
  <c r="W122" i="3"/>
  <c r="AH122" i="3"/>
  <c r="AD122" i="3"/>
  <c r="AC122" i="3"/>
  <c r="AG122" i="3"/>
  <c r="AI122" i="3"/>
  <c r="AN9" i="3"/>
  <c r="AK9" i="3"/>
  <c r="AM9" i="3" s="1"/>
  <c r="U9" i="3" s="1"/>
  <c r="AB31" i="3"/>
  <c r="AF31" i="3"/>
  <c r="AJ31" i="3"/>
  <c r="W31" i="3"/>
  <c r="AG31" i="3"/>
  <c r="AD31" i="3"/>
  <c r="AE31" i="3"/>
  <c r="AH31" i="3"/>
  <c r="AC31" i="3"/>
  <c r="AI31" i="3"/>
  <c r="AN15" i="3"/>
  <c r="AK15" i="3"/>
  <c r="AM15" i="3" s="1"/>
  <c r="U15" i="3" s="1"/>
  <c r="AK16" i="3"/>
  <c r="AM16" i="3" s="1"/>
  <c r="AN16" i="3"/>
  <c r="AN52" i="3"/>
  <c r="AK52" i="3"/>
  <c r="AM52" i="3" s="1"/>
  <c r="U52" i="3" s="1"/>
  <c r="AK26" i="3"/>
  <c r="AM26" i="3" s="1"/>
  <c r="AN26" i="3"/>
  <c r="AB40" i="3"/>
  <c r="AF40" i="3"/>
  <c r="AJ40" i="3"/>
  <c r="AD40" i="3"/>
  <c r="AI40" i="3"/>
  <c r="AE40" i="3"/>
  <c r="W40" i="3"/>
  <c r="AG40" i="3"/>
  <c r="AH40" i="3"/>
  <c r="AC40" i="3"/>
  <c r="AB56" i="3"/>
  <c r="AF56" i="3"/>
  <c r="AJ56" i="3"/>
  <c r="AD56" i="3"/>
  <c r="AI56" i="3"/>
  <c r="AE56" i="3"/>
  <c r="W56" i="3"/>
  <c r="AG56" i="3"/>
  <c r="AC56" i="3"/>
  <c r="AH56" i="3"/>
  <c r="AN63" i="3"/>
  <c r="U63" i="3" s="1"/>
  <c r="AN25" i="3"/>
  <c r="AK25" i="3"/>
  <c r="AM25" i="3" s="1"/>
  <c r="AN27" i="3"/>
  <c r="AK27" i="3"/>
  <c r="AM27" i="3" s="1"/>
  <c r="AN53" i="3"/>
  <c r="AK53" i="3"/>
  <c r="AM53" i="3" s="1"/>
  <c r="AN74" i="3"/>
  <c r="AK74" i="3"/>
  <c r="AM74" i="3" s="1"/>
  <c r="AB120" i="3"/>
  <c r="AF120" i="3"/>
  <c r="AJ120" i="3"/>
  <c r="W120" i="3"/>
  <c r="AG120" i="3"/>
  <c r="AC120" i="3"/>
  <c r="AH120" i="3"/>
  <c r="AI120" i="3"/>
  <c r="AD120" i="3"/>
  <c r="AE120" i="3"/>
  <c r="AN39" i="3"/>
  <c r="U39" i="3" s="1"/>
  <c r="AK67" i="3"/>
  <c r="AM67" i="3" s="1"/>
  <c r="AN67" i="3"/>
  <c r="AK101" i="3"/>
  <c r="AM101" i="3" s="1"/>
  <c r="AN101" i="3"/>
  <c r="AK106" i="3"/>
  <c r="AM106" i="3" s="1"/>
  <c r="U106" i="3" s="1"/>
  <c r="AK107" i="3"/>
  <c r="AM107" i="3" s="1"/>
  <c r="AN107" i="3"/>
  <c r="AN108" i="3"/>
  <c r="AK108" i="3"/>
  <c r="AM108" i="3" s="1"/>
  <c r="AB124" i="3"/>
  <c r="AF124" i="3"/>
  <c r="AJ124" i="3"/>
  <c r="AD124" i="3"/>
  <c r="AI124" i="3"/>
  <c r="AC124" i="3"/>
  <c r="AG124" i="3"/>
  <c r="W124" i="3"/>
  <c r="AE124" i="3"/>
  <c r="AH124" i="3"/>
  <c r="AK72" i="3"/>
  <c r="AM72" i="3" s="1"/>
  <c r="U72" i="3" s="1"/>
  <c r="AN72" i="3"/>
  <c r="AK85" i="3"/>
  <c r="AM85" i="3" s="1"/>
  <c r="AN85" i="3"/>
  <c r="AK89" i="3"/>
  <c r="AM89" i="3" s="1"/>
  <c r="U89" i="3" s="1"/>
  <c r="AN89" i="3"/>
  <c r="AK103" i="3"/>
  <c r="AM103" i="3" s="1"/>
  <c r="AN103" i="3"/>
  <c r="AK104" i="3"/>
  <c r="AM104" i="3" s="1"/>
  <c r="U104" i="3" s="1"/>
  <c r="AK98" i="3"/>
  <c r="AM98" i="3" s="1"/>
  <c r="AK99" i="3"/>
  <c r="AM99" i="3" s="1"/>
  <c r="AN99" i="3"/>
  <c r="AN100" i="3"/>
  <c r="AK100" i="3"/>
  <c r="AM100" i="3" s="1"/>
  <c r="AK132" i="3"/>
  <c r="AM132" i="3" s="1"/>
  <c r="AN132" i="3"/>
  <c r="AN127" i="3"/>
  <c r="AK127" i="3"/>
  <c r="AM127" i="3" s="1"/>
  <c r="AN135" i="3"/>
  <c r="U135" i="3" s="1"/>
  <c r="AK141" i="3"/>
  <c r="AM141" i="3" s="1"/>
  <c r="AN123" i="3"/>
  <c r="U123" i="3" s="1"/>
  <c r="AK148" i="3"/>
  <c r="AM148" i="3" s="1"/>
  <c r="AN148" i="3"/>
  <c r="AK158" i="3"/>
  <c r="AM158" i="3" s="1"/>
  <c r="AN158" i="3"/>
  <c r="AK160" i="3"/>
  <c r="AM160" i="3" s="1"/>
  <c r="AN160" i="3"/>
  <c r="AN170" i="3"/>
  <c r="U170" i="3" s="1"/>
  <c r="AN177" i="3"/>
  <c r="AK177" i="3"/>
  <c r="AM177" i="3" s="1"/>
  <c r="AN185" i="3"/>
  <c r="AK185" i="3"/>
  <c r="AM185" i="3" s="1"/>
  <c r="AK172" i="3"/>
  <c r="AM172" i="3" s="1"/>
  <c r="U172" i="3" s="1"/>
  <c r="AK192" i="3"/>
  <c r="AM192" i="3" s="1"/>
  <c r="AN192" i="3"/>
  <c r="AN197" i="3"/>
  <c r="AK197" i="3"/>
  <c r="AM197" i="3" s="1"/>
  <c r="AN176" i="3"/>
  <c r="U176" i="3" s="1"/>
  <c r="AN183" i="3"/>
  <c r="AK183" i="3"/>
  <c r="AM183" i="3" s="1"/>
  <c r="AN136" i="3"/>
  <c r="AK136" i="3"/>
  <c r="AM136" i="3" s="1"/>
  <c r="AN165" i="3"/>
  <c r="AK165" i="3"/>
  <c r="AM165" i="3" s="1"/>
  <c r="AN190" i="3"/>
  <c r="U190" i="3" s="1"/>
  <c r="AK194" i="3"/>
  <c r="AM194" i="3" s="1"/>
  <c r="AN194" i="3"/>
  <c r="AN207" i="3"/>
  <c r="AK207" i="3"/>
  <c r="AM207" i="3" s="1"/>
  <c r="AK168" i="3"/>
  <c r="AM168" i="3" s="1"/>
  <c r="U168" i="3" s="1"/>
  <c r="AN184" i="3"/>
  <c r="U184" i="3" s="1"/>
  <c r="AN191" i="3"/>
  <c r="AK191" i="3"/>
  <c r="AM191" i="3" s="1"/>
  <c r="U191" i="3" s="1"/>
  <c r="AN201" i="3"/>
  <c r="AK201" i="3"/>
  <c r="AM201" i="3" s="1"/>
  <c r="U201" i="3" s="1"/>
  <c r="AK196" i="3"/>
  <c r="AM196" i="3" s="1"/>
  <c r="AN196" i="3"/>
  <c r="AK198" i="3"/>
  <c r="AM198" i="3" s="1"/>
  <c r="AN198" i="3"/>
  <c r="AK200" i="3"/>
  <c r="AM200" i="3" s="1"/>
  <c r="AN200" i="3"/>
  <c r="AN19" i="3"/>
  <c r="AK19" i="3"/>
  <c r="AM19" i="3" s="1"/>
  <c r="U19" i="3" s="1"/>
  <c r="AB38" i="3"/>
  <c r="AF38" i="3"/>
  <c r="AJ38" i="3"/>
  <c r="AE38" i="3"/>
  <c r="W38" i="3"/>
  <c r="AG38" i="3"/>
  <c r="AC38" i="3"/>
  <c r="AH38" i="3"/>
  <c r="AD38" i="3"/>
  <c r="AI38" i="3"/>
  <c r="AK43" i="3"/>
  <c r="AM43" i="3" s="1"/>
  <c r="AN43" i="3"/>
  <c r="AC83" i="3"/>
  <c r="AG83" i="3"/>
  <c r="AD83" i="3"/>
  <c r="AI83" i="3"/>
  <c r="AE83" i="3"/>
  <c r="AJ83" i="3"/>
  <c r="W83" i="3"/>
  <c r="AB83" i="3"/>
  <c r="AF83" i="3"/>
  <c r="AH83" i="3"/>
  <c r="AK117" i="3"/>
  <c r="AM117" i="3" s="1"/>
  <c r="AN117" i="3"/>
  <c r="AN126" i="3"/>
  <c r="AK126" i="3"/>
  <c r="AM126" i="3" s="1"/>
  <c r="U126" i="3" s="1"/>
  <c r="AK10" i="3"/>
  <c r="AM10" i="3" s="1"/>
  <c r="AN10" i="3"/>
  <c r="AN21" i="3"/>
  <c r="AK21" i="3"/>
  <c r="AM21" i="3" s="1"/>
  <c r="U21" i="3" s="1"/>
  <c r="AK22" i="3"/>
  <c r="AM22" i="3" s="1"/>
  <c r="AN22" i="3"/>
  <c r="AN11" i="3"/>
  <c r="AK11" i="3"/>
  <c r="AM11" i="3" s="1"/>
  <c r="U11" i="3" s="1"/>
  <c r="AK12" i="3"/>
  <c r="AM12" i="3" s="1"/>
  <c r="AN12" i="3"/>
  <c r="AN44" i="3"/>
  <c r="AK44" i="3"/>
  <c r="AM44" i="3" s="1"/>
  <c r="U44" i="3" s="1"/>
  <c r="AN33" i="3"/>
  <c r="U33" i="3" s="1"/>
  <c r="AN49" i="3"/>
  <c r="U49" i="3" s="1"/>
  <c r="AN37" i="3"/>
  <c r="AK37" i="3"/>
  <c r="AM37" i="3" s="1"/>
  <c r="U37" i="3" s="1"/>
  <c r="AN45" i="3"/>
  <c r="AK45" i="3"/>
  <c r="AM45" i="3" s="1"/>
  <c r="U45" i="3" s="1"/>
  <c r="AK55" i="3"/>
  <c r="AM55" i="3" s="1"/>
  <c r="AN55" i="3"/>
  <c r="AN71" i="3"/>
  <c r="U71" i="3" s="1"/>
  <c r="AN50" i="3"/>
  <c r="AK50" i="3"/>
  <c r="AM50" i="3" s="1"/>
  <c r="AN86" i="3"/>
  <c r="AK86" i="3"/>
  <c r="AM86" i="3" s="1"/>
  <c r="AB128" i="3"/>
  <c r="AF128" i="3"/>
  <c r="AJ128" i="3"/>
  <c r="W128" i="3"/>
  <c r="AG128" i="3"/>
  <c r="AD128" i="3"/>
  <c r="AH128" i="3"/>
  <c r="AE128" i="3"/>
  <c r="AI128" i="3"/>
  <c r="AC128" i="3"/>
  <c r="AK30" i="3"/>
  <c r="AM30" i="3" s="1"/>
  <c r="U30" i="3" s="1"/>
  <c r="AN30" i="3"/>
  <c r="AK61" i="3"/>
  <c r="AM61" i="3" s="1"/>
  <c r="AN61" i="3"/>
  <c r="AC79" i="3"/>
  <c r="AG79" i="3"/>
  <c r="AD79" i="3"/>
  <c r="AI79" i="3"/>
  <c r="AE79" i="3"/>
  <c r="AJ79" i="3"/>
  <c r="W79" i="3"/>
  <c r="AB79" i="3"/>
  <c r="AF79" i="3"/>
  <c r="AH79" i="3"/>
  <c r="AC87" i="3"/>
  <c r="AG87" i="3"/>
  <c r="AD87" i="3"/>
  <c r="AI87" i="3"/>
  <c r="AE87" i="3"/>
  <c r="AJ87" i="3"/>
  <c r="W87" i="3"/>
  <c r="AB87" i="3"/>
  <c r="AF87" i="3"/>
  <c r="AH87" i="3"/>
  <c r="AN92" i="3"/>
  <c r="AK92" i="3"/>
  <c r="AM92" i="3" s="1"/>
  <c r="AK58" i="3"/>
  <c r="AM58" i="3" s="1"/>
  <c r="AN58" i="3"/>
  <c r="AN69" i="3"/>
  <c r="AK69" i="3"/>
  <c r="AM69" i="3" s="1"/>
  <c r="AK93" i="3"/>
  <c r="AM93" i="3" s="1"/>
  <c r="AN93" i="3"/>
  <c r="AN121" i="3"/>
  <c r="AK121" i="3"/>
  <c r="AM121" i="3" s="1"/>
  <c r="AK142" i="3"/>
  <c r="AM142" i="3" s="1"/>
  <c r="AN142" i="3"/>
  <c r="AN102" i="3"/>
  <c r="AK102" i="3"/>
  <c r="AM102" i="3" s="1"/>
  <c r="AK105" i="3"/>
  <c r="AM105" i="3" s="1"/>
  <c r="AN105" i="3"/>
  <c r="AN133" i="3"/>
  <c r="AK125" i="3"/>
  <c r="AM125" i="3" s="1"/>
  <c r="AN125" i="3"/>
  <c r="AN141" i="3"/>
  <c r="AK131" i="3"/>
  <c r="AM131" i="3" s="1"/>
  <c r="AN131" i="3"/>
  <c r="AN145" i="3"/>
  <c r="AK145" i="3"/>
  <c r="AM145" i="3" s="1"/>
  <c r="AN147" i="3"/>
  <c r="AK147" i="3"/>
  <c r="AM147" i="3" s="1"/>
  <c r="AN149" i="3"/>
  <c r="AK149" i="3"/>
  <c r="AM149" i="3" s="1"/>
  <c r="AN151" i="3"/>
  <c r="AK151" i="3"/>
  <c r="AM151" i="3" s="1"/>
  <c r="AN153" i="3"/>
  <c r="AK153" i="3"/>
  <c r="AM153" i="3" s="1"/>
  <c r="AN155" i="3"/>
  <c r="AK155" i="3"/>
  <c r="AM155" i="3" s="1"/>
  <c r="AK156" i="3"/>
  <c r="AM156" i="3" s="1"/>
  <c r="AN156" i="3"/>
  <c r="AN157" i="3"/>
  <c r="AK157" i="3"/>
  <c r="AM157" i="3" s="1"/>
  <c r="AN159" i="3"/>
  <c r="AK159" i="3"/>
  <c r="AM159" i="3" s="1"/>
  <c r="AN161" i="3"/>
  <c r="AK161" i="3"/>
  <c r="AM161" i="3" s="1"/>
  <c r="AN163" i="3"/>
  <c r="AK163" i="3"/>
  <c r="AM163" i="3" s="1"/>
  <c r="AN171" i="3"/>
  <c r="AK171" i="3"/>
  <c r="AM171" i="3" s="1"/>
  <c r="AN188" i="3"/>
  <c r="U188" i="3" s="1"/>
  <c r="AN205" i="3"/>
  <c r="AK205" i="3"/>
  <c r="AM205" i="3" s="1"/>
  <c r="U205" i="3" s="1"/>
  <c r="AN118" i="3"/>
  <c r="AK118" i="3"/>
  <c r="AM118" i="3" s="1"/>
  <c r="U118" i="3" s="1"/>
  <c r="AN181" i="3"/>
  <c r="AK181" i="3"/>
  <c r="AM181" i="3" s="1"/>
  <c r="U181" i="3" s="1"/>
  <c r="AN182" i="3"/>
  <c r="U182" i="3" s="1"/>
  <c r="AN189" i="3"/>
  <c r="AK189" i="3"/>
  <c r="AM189" i="3" s="1"/>
  <c r="AK134" i="3"/>
  <c r="AM134" i="3" s="1"/>
  <c r="AN134" i="3"/>
  <c r="AN13" i="3"/>
  <c r="AK13" i="3"/>
  <c r="AM13" i="3" s="1"/>
  <c r="AK14" i="3"/>
  <c r="AM14" i="3" s="1"/>
  <c r="AN14" i="3"/>
  <c r="AB46" i="3"/>
  <c r="AF46" i="3"/>
  <c r="AJ46" i="3"/>
  <c r="AE46" i="3"/>
  <c r="W46" i="3"/>
  <c r="AG46" i="3"/>
  <c r="AC46" i="3"/>
  <c r="AH46" i="3"/>
  <c r="AD46" i="3"/>
  <c r="AI46" i="3"/>
  <c r="AB54" i="3"/>
  <c r="AF54" i="3"/>
  <c r="AJ54" i="3"/>
  <c r="AE54" i="3"/>
  <c r="W54" i="3"/>
  <c r="AG54" i="3"/>
  <c r="AC54" i="3"/>
  <c r="AH54" i="3"/>
  <c r="AI54" i="3"/>
  <c r="AD54" i="3"/>
  <c r="AB70" i="3"/>
  <c r="AF70" i="3"/>
  <c r="AJ70" i="3"/>
  <c r="W70" i="3"/>
  <c r="AG70" i="3"/>
  <c r="AH70" i="3"/>
  <c r="AC70" i="3"/>
  <c r="AI70" i="3"/>
  <c r="AD70" i="3"/>
  <c r="AE70" i="3"/>
  <c r="AK59" i="3"/>
  <c r="AM59" i="3" s="1"/>
  <c r="AN59" i="3"/>
  <c r="AN78" i="3"/>
  <c r="AK78" i="3"/>
  <c r="AM78" i="3" s="1"/>
  <c r="AC75" i="3"/>
  <c r="AG75" i="3"/>
  <c r="AD75" i="3"/>
  <c r="AI75" i="3"/>
  <c r="AE75" i="3"/>
  <c r="AJ75" i="3"/>
  <c r="W75" i="3"/>
  <c r="AB75" i="3"/>
  <c r="AF75" i="3"/>
  <c r="AH75" i="3"/>
  <c r="AN17" i="3"/>
  <c r="AK17" i="3"/>
  <c r="AM17" i="3" s="1"/>
  <c r="AK18" i="3"/>
  <c r="AM18" i="3" s="1"/>
  <c r="AN18" i="3"/>
  <c r="AN23" i="3"/>
  <c r="AK23" i="3"/>
  <c r="AM23" i="3" s="1"/>
  <c r="AK24" i="3"/>
  <c r="AM24" i="3" s="1"/>
  <c r="AN24" i="3"/>
  <c r="AN29" i="3"/>
  <c r="AK29" i="3"/>
  <c r="AM29" i="3" s="1"/>
  <c r="AN36" i="3"/>
  <c r="AK36" i="3"/>
  <c r="AM36" i="3" s="1"/>
  <c r="AB62" i="3"/>
  <c r="AF62" i="3"/>
  <c r="AJ62" i="3"/>
  <c r="W62" i="3"/>
  <c r="AG62" i="3"/>
  <c r="AC62" i="3"/>
  <c r="AI62" i="3"/>
  <c r="AD62" i="3"/>
  <c r="AE62" i="3"/>
  <c r="AH62" i="3"/>
  <c r="AB48" i="3"/>
  <c r="AF48" i="3"/>
  <c r="AJ48" i="3"/>
  <c r="AD48" i="3"/>
  <c r="AI48" i="3"/>
  <c r="AE48" i="3"/>
  <c r="W48" i="3"/>
  <c r="AG48" i="3"/>
  <c r="AC48" i="3"/>
  <c r="AH48" i="3"/>
  <c r="AK32" i="3"/>
  <c r="AM32" i="3" s="1"/>
  <c r="AN32" i="3"/>
  <c r="AN34" i="3"/>
  <c r="AK34" i="3"/>
  <c r="AM34" i="3" s="1"/>
  <c r="AN42" i="3"/>
  <c r="AK42" i="3"/>
  <c r="AM42" i="3" s="1"/>
  <c r="AK73" i="3"/>
  <c r="AM73" i="3" s="1"/>
  <c r="U73" i="3" s="1"/>
  <c r="AK51" i="3"/>
  <c r="AM51" i="3" s="1"/>
  <c r="AN51" i="3"/>
  <c r="AB64" i="3"/>
  <c r="AF64" i="3"/>
  <c r="AJ64" i="3"/>
  <c r="AE64" i="3"/>
  <c r="AD64" i="3"/>
  <c r="AG64" i="3"/>
  <c r="W64" i="3"/>
  <c r="AH64" i="3"/>
  <c r="AC64" i="3"/>
  <c r="AI64" i="3"/>
  <c r="AN68" i="3"/>
  <c r="AK68" i="3"/>
  <c r="AM68" i="3" s="1"/>
  <c r="U68" i="3" s="1"/>
  <c r="AN82" i="3"/>
  <c r="AK82" i="3"/>
  <c r="AM82" i="3" s="1"/>
  <c r="AC91" i="3"/>
  <c r="AG91" i="3"/>
  <c r="AE91" i="3"/>
  <c r="AJ91" i="3"/>
  <c r="W91" i="3"/>
  <c r="AH91" i="3"/>
  <c r="AB91" i="3"/>
  <c r="AI91" i="3"/>
  <c r="AD91" i="3"/>
  <c r="AF91" i="3"/>
  <c r="AK28" i="3"/>
  <c r="AM28" i="3" s="1"/>
  <c r="AN28" i="3"/>
  <c r="AK77" i="3"/>
  <c r="AM77" i="3" s="1"/>
  <c r="AN77" i="3"/>
  <c r="AK114" i="3"/>
  <c r="AM114" i="3" s="1"/>
  <c r="U114" i="3" s="1"/>
  <c r="AK115" i="3"/>
  <c r="AM115" i="3" s="1"/>
  <c r="U115" i="3" s="1"/>
  <c r="AN115" i="3"/>
  <c r="AN116" i="3"/>
  <c r="AK116" i="3"/>
  <c r="AM116" i="3" s="1"/>
  <c r="AK111" i="3"/>
  <c r="AM111" i="3" s="1"/>
  <c r="U111" i="3" s="1"/>
  <c r="AN111" i="3"/>
  <c r="AK112" i="3"/>
  <c r="AM112" i="3" s="1"/>
  <c r="U112" i="3" s="1"/>
  <c r="AK129" i="3"/>
  <c r="AM129" i="3" s="1"/>
  <c r="U129" i="3" s="1"/>
  <c r="AK130" i="3"/>
  <c r="AM130" i="3" s="1"/>
  <c r="U130" i="3" s="1"/>
  <c r="AN130" i="3"/>
  <c r="AK113" i="3"/>
  <c r="AM113" i="3" s="1"/>
  <c r="AN113" i="3"/>
  <c r="AK137" i="3"/>
  <c r="AM137" i="3" s="1"/>
  <c r="U137" i="3" s="1"/>
  <c r="AN137" i="3"/>
  <c r="AK146" i="3"/>
  <c r="AM146" i="3" s="1"/>
  <c r="AN146" i="3"/>
  <c r="AK150" i="3"/>
  <c r="AM150" i="3" s="1"/>
  <c r="U150" i="3" s="1"/>
  <c r="AN150" i="3"/>
  <c r="AK152" i="3"/>
  <c r="AM152" i="3" s="1"/>
  <c r="AN152" i="3"/>
  <c r="AK154" i="3"/>
  <c r="AM154" i="3" s="1"/>
  <c r="U154" i="3" s="1"/>
  <c r="AN154" i="3"/>
  <c r="AK162" i="3"/>
  <c r="AM162" i="3" s="1"/>
  <c r="AN162" i="3"/>
  <c r="AN169" i="3"/>
  <c r="AK169" i="3"/>
  <c r="AM169" i="3" s="1"/>
  <c r="AN186" i="3"/>
  <c r="U186" i="3" s="1"/>
  <c r="AK96" i="3"/>
  <c r="AM96" i="3" s="1"/>
  <c r="U96" i="3" s="1"/>
  <c r="AN174" i="3"/>
  <c r="U174" i="3" s="1"/>
  <c r="AN199" i="3"/>
  <c r="AK199" i="3"/>
  <c r="AM199" i="3" s="1"/>
  <c r="U199" i="3" s="1"/>
  <c r="AK202" i="3"/>
  <c r="AM202" i="3" s="1"/>
  <c r="AN202" i="3"/>
  <c r="AN193" i="3"/>
  <c r="AK193" i="3"/>
  <c r="AM193" i="3" s="1"/>
  <c r="U193" i="3" s="1"/>
  <c r="AN164" i="3"/>
  <c r="U164" i="3" s="1"/>
  <c r="AK206" i="3"/>
  <c r="AM206" i="3" s="1"/>
  <c r="U206" i="3" s="1"/>
  <c r="AN206" i="3"/>
  <c r="AK208" i="3"/>
  <c r="AM208" i="3" s="1"/>
  <c r="AN208" i="3"/>
  <c r="AK81" i="3"/>
  <c r="AM81" i="3" s="1"/>
  <c r="U81" i="3" s="1"/>
  <c r="AN81" i="3"/>
  <c r="AN94" i="3"/>
  <c r="AK94" i="3"/>
  <c r="AM94" i="3" s="1"/>
  <c r="AN110" i="3"/>
  <c r="AK110" i="3"/>
  <c r="AM110" i="3" s="1"/>
  <c r="AN90" i="3"/>
  <c r="AK90" i="3"/>
  <c r="AM90" i="3" s="1"/>
  <c r="AN98" i="3"/>
  <c r="AK109" i="3"/>
  <c r="AM109" i="3" s="1"/>
  <c r="AN109" i="3"/>
  <c r="AB140" i="3"/>
  <c r="AF140" i="3"/>
  <c r="AJ140" i="3"/>
  <c r="W140" i="3"/>
  <c r="AG140" i="3"/>
  <c r="AE140" i="3"/>
  <c r="AH140" i="3"/>
  <c r="AC140" i="3"/>
  <c r="AI140" i="3"/>
  <c r="AD140" i="3"/>
  <c r="AK119" i="3"/>
  <c r="AM119" i="3" s="1"/>
  <c r="AN119" i="3"/>
  <c r="AK97" i="3"/>
  <c r="AM97" i="3" s="1"/>
  <c r="AN97" i="3"/>
  <c r="U133" i="3"/>
  <c r="AN143" i="3"/>
  <c r="U143" i="3" s="1"/>
  <c r="AK144" i="3"/>
  <c r="AM144" i="3" s="1"/>
  <c r="AN144" i="3"/>
  <c r="AN138" i="3"/>
  <c r="AK138" i="3"/>
  <c r="AM138" i="3" s="1"/>
  <c r="U138" i="3" s="1"/>
  <c r="AN195" i="3"/>
  <c r="AK195" i="3"/>
  <c r="AM195" i="3" s="1"/>
  <c r="AN203" i="3"/>
  <c r="AK203" i="3"/>
  <c r="AM203" i="3" s="1"/>
  <c r="U203" i="3" s="1"/>
  <c r="AN179" i="3"/>
  <c r="AK179" i="3"/>
  <c r="AM179" i="3" s="1"/>
  <c r="U179" i="3" s="1"/>
  <c r="AN187" i="3"/>
  <c r="AK187" i="3"/>
  <c r="AM187" i="3" s="1"/>
  <c r="U187" i="3" s="1"/>
  <c r="AN167" i="3"/>
  <c r="AK167" i="3"/>
  <c r="AM167" i="3" s="1"/>
  <c r="U167" i="3" s="1"/>
  <c r="AN209" i="3"/>
  <c r="AK209" i="3"/>
  <c r="AM209" i="3" s="1"/>
  <c r="U209" i="3" s="1"/>
  <c r="AK95" i="3"/>
  <c r="AM95" i="3" s="1"/>
  <c r="AN95" i="3"/>
  <c r="AN173" i="3"/>
  <c r="AK173" i="3"/>
  <c r="AM173" i="3" s="1"/>
  <c r="U173" i="3" s="1"/>
  <c r="AK210" i="3"/>
  <c r="AM210" i="3" s="1"/>
  <c r="AN210" i="3"/>
  <c r="AN175" i="3"/>
  <c r="AK175" i="3"/>
  <c r="AM175" i="3" s="1"/>
  <c r="U175" i="3" s="1"/>
  <c r="AK204" i="3"/>
  <c r="AM204" i="3" s="1"/>
  <c r="AN204" i="3"/>
  <c r="AB8" i="3"/>
  <c r="AF8" i="3"/>
  <c r="AJ8" i="3"/>
  <c r="AC8" i="3"/>
  <c r="AG8" i="3"/>
  <c r="AD8" i="3"/>
  <c r="AH8" i="3"/>
  <c r="AI8" i="3"/>
  <c r="AE8" i="3"/>
  <c r="U7" i="5" l="1"/>
  <c r="U508" i="5"/>
  <c r="U204" i="3"/>
  <c r="U97" i="3"/>
  <c r="U200" i="3"/>
  <c r="U158" i="3"/>
  <c r="U101" i="3"/>
  <c r="U26" i="3"/>
  <c r="U95" i="3"/>
  <c r="U162" i="3"/>
  <c r="U152" i="3"/>
  <c r="U146" i="3"/>
  <c r="U113" i="3"/>
  <c r="U156" i="3"/>
  <c r="U105" i="3"/>
  <c r="U142" i="3"/>
  <c r="U93" i="3"/>
  <c r="U58" i="3"/>
  <c r="U61" i="3"/>
  <c r="U132" i="3"/>
  <c r="U99" i="3"/>
  <c r="U103" i="3"/>
  <c r="U85" i="3"/>
  <c r="U107" i="3"/>
  <c r="U210" i="3"/>
  <c r="U144" i="3"/>
  <c r="U202" i="3"/>
  <c r="U28" i="3"/>
  <c r="U208" i="3"/>
  <c r="U32" i="3"/>
  <c r="U34" i="3"/>
  <c r="U36" i="3"/>
  <c r="U171" i="3"/>
  <c r="U161" i="3"/>
  <c r="U157" i="3"/>
  <c r="U155" i="3"/>
  <c r="U151" i="3"/>
  <c r="U147" i="3"/>
  <c r="U102" i="3"/>
  <c r="U121" i="3"/>
  <c r="U69" i="3"/>
  <c r="U92" i="3"/>
  <c r="AK48" i="3"/>
  <c r="AM48" i="3" s="1"/>
  <c r="AN48" i="3"/>
  <c r="AK54" i="3"/>
  <c r="AM54" i="3" s="1"/>
  <c r="AN54" i="3"/>
  <c r="U119" i="3"/>
  <c r="AN140" i="3"/>
  <c r="AK140" i="3"/>
  <c r="AM140" i="3" s="1"/>
  <c r="U140" i="3" s="1"/>
  <c r="U109" i="3"/>
  <c r="U110" i="3"/>
  <c r="U169" i="3"/>
  <c r="U77" i="3"/>
  <c r="AK64" i="3"/>
  <c r="AM64" i="3" s="1"/>
  <c r="AN64" i="3"/>
  <c r="U51" i="3"/>
  <c r="AK75" i="3"/>
  <c r="AM75" i="3" s="1"/>
  <c r="U75" i="3" s="1"/>
  <c r="AN75" i="3"/>
  <c r="U125" i="3"/>
  <c r="AK79" i="3"/>
  <c r="AM79" i="3" s="1"/>
  <c r="AN79" i="3"/>
  <c r="U86" i="3"/>
  <c r="U12" i="3"/>
  <c r="U22" i="3"/>
  <c r="U10" i="3"/>
  <c r="U117" i="3"/>
  <c r="U43" i="3"/>
  <c r="AK38" i="3"/>
  <c r="AM38" i="3" s="1"/>
  <c r="AN38" i="3"/>
  <c r="U198" i="3"/>
  <c r="U194" i="3"/>
  <c r="U136" i="3"/>
  <c r="U192" i="3"/>
  <c r="U177" i="3"/>
  <c r="U160" i="3"/>
  <c r="U148" i="3"/>
  <c r="U127" i="3"/>
  <c r="U100" i="3"/>
  <c r="U98" i="3"/>
  <c r="U108" i="3"/>
  <c r="U67" i="3"/>
  <c r="U74" i="3"/>
  <c r="U27" i="3"/>
  <c r="AK56" i="3"/>
  <c r="AM56" i="3" s="1"/>
  <c r="AN56" i="3"/>
  <c r="AK31" i="3"/>
  <c r="AM31" i="3" s="1"/>
  <c r="AN31" i="3"/>
  <c r="AK122" i="3"/>
  <c r="AM122" i="3" s="1"/>
  <c r="AN122" i="3"/>
  <c r="AN66" i="3"/>
  <c r="AK66" i="3"/>
  <c r="AM66" i="3" s="1"/>
  <c r="U35" i="3"/>
  <c r="U195" i="3"/>
  <c r="AK91" i="3"/>
  <c r="AM91" i="3" s="1"/>
  <c r="AN91" i="3"/>
  <c r="U82" i="3"/>
  <c r="AK62" i="3"/>
  <c r="AM62" i="3" s="1"/>
  <c r="U62" i="3" s="1"/>
  <c r="AN62" i="3"/>
  <c r="U24" i="3"/>
  <c r="U18" i="3"/>
  <c r="U59" i="3"/>
  <c r="AK70" i="3"/>
  <c r="AM70" i="3" s="1"/>
  <c r="AN70" i="3"/>
  <c r="AK46" i="3"/>
  <c r="AM46" i="3" s="1"/>
  <c r="AN46" i="3"/>
  <c r="U14" i="3"/>
  <c r="U134" i="3"/>
  <c r="U131" i="3"/>
  <c r="AK128" i="3"/>
  <c r="AM128" i="3" s="1"/>
  <c r="U128" i="3" s="1"/>
  <c r="AN128" i="3"/>
  <c r="AK83" i="3"/>
  <c r="AM83" i="3" s="1"/>
  <c r="AN83" i="3"/>
  <c r="U207" i="3"/>
  <c r="U197" i="3"/>
  <c r="AK124" i="3"/>
  <c r="AM124" i="3" s="1"/>
  <c r="AN124" i="3"/>
  <c r="AN120" i="3"/>
  <c r="AK120" i="3"/>
  <c r="AM120" i="3" s="1"/>
  <c r="U90" i="3"/>
  <c r="U94" i="3"/>
  <c r="U116" i="3"/>
  <c r="U42" i="3"/>
  <c r="U29" i="3"/>
  <c r="U23" i="3"/>
  <c r="U17" i="3"/>
  <c r="U78" i="3"/>
  <c r="U13" i="3"/>
  <c r="U189" i="3"/>
  <c r="U163" i="3"/>
  <c r="U159" i="3"/>
  <c r="U153" i="3"/>
  <c r="U149" i="3"/>
  <c r="U145" i="3"/>
  <c r="AK87" i="3"/>
  <c r="AM87" i="3" s="1"/>
  <c r="AN87" i="3"/>
  <c r="U50" i="3"/>
  <c r="U55" i="3"/>
  <c r="U196" i="3"/>
  <c r="U165" i="3"/>
  <c r="U183" i="3"/>
  <c r="U185" i="3"/>
  <c r="U141" i="3"/>
  <c r="U53" i="3"/>
  <c r="U25" i="3"/>
  <c r="AK40" i="3"/>
  <c r="AM40" i="3" s="1"/>
  <c r="U40" i="3" s="1"/>
  <c r="AN40" i="3"/>
  <c r="U16" i="3"/>
  <c r="AK8" i="3"/>
  <c r="AM8" i="3" s="1"/>
  <c r="AN8" i="3"/>
  <c r="U54" i="3" l="1"/>
  <c r="U124" i="3"/>
  <c r="U66" i="3"/>
  <c r="U48" i="3"/>
  <c r="U87" i="3"/>
  <c r="U120" i="3"/>
  <c r="U70" i="3"/>
  <c r="U91" i="3"/>
  <c r="U31" i="3"/>
  <c r="U64" i="3"/>
  <c r="U46" i="3"/>
  <c r="U122" i="3"/>
  <c r="U56" i="3"/>
  <c r="U38" i="3"/>
  <c r="U79" i="3"/>
  <c r="U83" i="3"/>
  <c r="U8" i="3"/>
  <c r="T7" i="3" l="1"/>
  <c r="W7" i="3" s="1"/>
  <c r="AG7" i="3" l="1"/>
  <c r="AC7" i="3"/>
  <c r="AJ7" i="3"/>
  <c r="AI7" i="3"/>
  <c r="AD7" i="3"/>
  <c r="AB7" i="3"/>
  <c r="AF7" i="3"/>
  <c r="AH7" i="3"/>
  <c r="AE7" i="3"/>
  <c r="AK7" i="3" l="1"/>
  <c r="AM7" i="3" s="1"/>
  <c r="AN7" i="3"/>
  <c r="U7" i="3" l="1"/>
</calcChain>
</file>

<file path=xl/sharedStrings.xml><?xml version="1.0" encoding="utf-8"?>
<sst xmlns="http://schemas.openxmlformats.org/spreadsheetml/2006/main" count="333" uniqueCount="130">
  <si>
    <t>NOM - Prénom</t>
  </si>
  <si>
    <t>P.C.</t>
  </si>
  <si>
    <t>TOTAL</t>
  </si>
  <si>
    <t>Serie</t>
  </si>
  <si>
    <t>IWF</t>
  </si>
  <si>
    <t>NAT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</si>
  <si>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</si>
  <si>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</si>
  <si>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</si>
  <si>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</si>
  <si>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</si>
  <si>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</si>
  <si>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</si>
  <si>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</si>
  <si>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</si>
  <si>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</si>
  <si>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</si>
  <si>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</si>
  <si>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</si>
  <si>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</si>
  <si>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</si>
  <si>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</si>
  <si>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</si>
  <si>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</si>
  <si>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</si>
  <si>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</si>
  <si>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</si>
  <si>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</si>
  <si>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</si>
  <si>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Genre</t>
  </si>
  <si>
    <t>U15 M49</t>
  </si>
  <si>
    <t>U15 M55</t>
  </si>
  <si>
    <t>U15 M61</t>
  </si>
  <si>
    <t>U15 M67</t>
  </si>
  <si>
    <t>U15 M73</t>
  </si>
  <si>
    <t>U15 M81</t>
  </si>
  <si>
    <t>U15 M89</t>
  </si>
  <si>
    <t>U15 M96</t>
  </si>
  <si>
    <t>U15 M102</t>
  </si>
  <si>
    <t>U15 M&gt;102</t>
  </si>
  <si>
    <t>U17 M49</t>
  </si>
  <si>
    <t>U17 M55</t>
  </si>
  <si>
    <t>U17 M61</t>
  </si>
  <si>
    <t>U17 M67</t>
  </si>
  <si>
    <t>U17 M73</t>
  </si>
  <si>
    <t>U17 M81</t>
  </si>
  <si>
    <t>U17 M89</t>
  </si>
  <si>
    <t>U17 M96</t>
  </si>
  <si>
    <t>U17 M102</t>
  </si>
  <si>
    <t>U17 M&gt;102</t>
  </si>
  <si>
    <t>U20 M55</t>
  </si>
  <si>
    <t>U20 M61</t>
  </si>
  <si>
    <t>U20 M67</t>
  </si>
  <si>
    <t>U20 M73</t>
  </si>
  <si>
    <t>U20 M81</t>
  </si>
  <si>
    <t>U20 M89</t>
  </si>
  <si>
    <t>U20 M96</t>
  </si>
  <si>
    <t>U20 M102</t>
  </si>
  <si>
    <t>U20 M109</t>
  </si>
  <si>
    <t>U20 M&gt;109</t>
  </si>
  <si>
    <t>SE M55</t>
  </si>
  <si>
    <t>SE M61</t>
  </si>
  <si>
    <t>SE M67</t>
  </si>
  <si>
    <t>SE M73</t>
  </si>
  <si>
    <t>SE M81</t>
  </si>
  <si>
    <t>SE M89</t>
  </si>
  <si>
    <t>SE M96</t>
  </si>
  <si>
    <t>SE M102</t>
  </si>
  <si>
    <t>SE M109</t>
  </si>
  <si>
    <t>SE M&gt;109</t>
  </si>
  <si>
    <t>U15 F40</t>
  </si>
  <si>
    <t>U15 F45</t>
  </si>
  <si>
    <t>U15 F49</t>
  </si>
  <si>
    <t>U17 F55</t>
  </si>
  <si>
    <t>U15 F59</t>
  </si>
  <si>
    <t>U15 F64</t>
  </si>
  <si>
    <t>U15 F71</t>
  </si>
  <si>
    <t>U15 F76</t>
  </si>
  <si>
    <t>U15 F81</t>
  </si>
  <si>
    <t>U15 F&gt;81</t>
  </si>
  <si>
    <t>U17 F40</t>
  </si>
  <si>
    <t>U17 F45</t>
  </si>
  <si>
    <t>U15 F55</t>
  </si>
  <si>
    <t>U17 F59</t>
  </si>
  <si>
    <t>U17 F64</t>
  </si>
  <si>
    <t>U17 F71</t>
  </si>
  <si>
    <t>U17 F76</t>
  </si>
  <si>
    <t>U17 F81</t>
  </si>
  <si>
    <t>U17 F&gt;81</t>
  </si>
  <si>
    <t>U17 F49</t>
  </si>
  <si>
    <t>U20 F45</t>
  </si>
  <si>
    <t>U20 F49</t>
  </si>
  <si>
    <t>U20 F55</t>
  </si>
  <si>
    <t>U20 F59</t>
  </si>
  <si>
    <t>U20 F64</t>
  </si>
  <si>
    <t>U20 F71</t>
  </si>
  <si>
    <t>U20 F76</t>
  </si>
  <si>
    <t>U20 F81</t>
  </si>
  <si>
    <t>U20 F87</t>
  </si>
  <si>
    <t>U20 F&gt;87</t>
  </si>
  <si>
    <t>SE F45</t>
  </si>
  <si>
    <t>SE F49</t>
  </si>
  <si>
    <t>SE F55</t>
  </si>
  <si>
    <t>SE F59</t>
  </si>
  <si>
    <t>SE F64</t>
  </si>
  <si>
    <t>SE F71</t>
  </si>
  <si>
    <t>SE F76</t>
  </si>
  <si>
    <t>SE F81</t>
  </si>
  <si>
    <t>SE F87</t>
  </si>
  <si>
    <t>SE F&gt;87</t>
  </si>
  <si>
    <t>BENJ</t>
  </si>
  <si>
    <t>DEB</t>
  </si>
  <si>
    <t>DPT +</t>
  </si>
  <si>
    <t>REG +</t>
  </si>
  <si>
    <t>IRG +</t>
  </si>
  <si>
    <t>FED +</t>
  </si>
  <si>
    <t>NAT +</t>
  </si>
  <si>
    <t>INTB +</t>
  </si>
  <si>
    <t>INTA +</t>
  </si>
  <si>
    <t>OLY +</t>
  </si>
  <si>
    <t xml:space="preserve">DEB </t>
  </si>
  <si>
    <t>DEP +</t>
  </si>
  <si>
    <t>LISTING REGIONAL    U15 - U17 - U20 - SE</t>
  </si>
  <si>
    <t>AUVERGNE - RHONE ALPES</t>
  </si>
  <si>
    <t>FEMININES</t>
  </si>
  <si>
    <t>AURA</t>
  </si>
  <si>
    <t>F</t>
  </si>
  <si>
    <t>NON</t>
  </si>
  <si>
    <t>H</t>
  </si>
  <si>
    <t>MASCULINS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</si>
</sst>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"/>
    <numFmt numFmtId="166" formatCode="yy"/>
    <numFmt numFmtId="167" formatCode="[$-40C]d\-mmm\-yy;@"/>
  </numFmts>
  <fonts count="26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18"/>
      <color theme="5" tint="-0.249977111117893"/>
      <name val="Arial"/>
      <family val="2"/>
    </font>
    <font>
      <b/>
      <sz val="8"/>
      <name val="Arial"/>
      <family val="2"/>
    </font>
    <font>
      <b/>
      <sz val="18"/>
      <color rgb="FF0000FF"/>
      <name val="Arial"/>
      <family val="2"/>
    </font>
    <font>
      <sz val="10"/>
      <color indexed="8"/>
      <name val="Arial"/>
      <family val="2"/>
    </font>
    <font>
      <b/>
      <sz val="14"/>
      <color rgb="FF666699"/>
      <name val="Arial"/>
      <family val="2"/>
    </font>
    <font>
      <b/>
      <sz val="28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00FF"/>
        <bgColor indexed="64"/>
      </patternFill>
    </fill>
  </fills>
  <borders count="49">
    <border>
      <left/>
      <right/>
      <top/>
      <bottom/>
      <diagonal/>
    </border>
    <border>
      <left style="medium">
        <color rgb="FF666699"/>
      </left>
      <right/>
      <top style="medium">
        <color rgb="FF666699"/>
      </top>
      <bottom/>
      <diagonal/>
    </border>
    <border>
      <left/>
      <right/>
      <top style="medium">
        <color rgb="FF666699"/>
      </top>
      <bottom/>
      <diagonal/>
    </border>
    <border>
      <left/>
      <right style="medium">
        <color rgb="FF666699"/>
      </right>
      <top style="medium">
        <color rgb="FF666699"/>
      </top>
      <bottom/>
      <diagonal/>
    </border>
    <border>
      <left style="medium">
        <color rgb="FF666699"/>
      </left>
      <right/>
      <top/>
      <bottom style="medium">
        <color rgb="FF666699"/>
      </bottom>
      <diagonal/>
    </border>
    <border>
      <left/>
      <right/>
      <top/>
      <bottom style="medium">
        <color rgb="FF666699"/>
      </bottom>
      <diagonal/>
    </border>
    <border>
      <left/>
      <right style="medium">
        <color rgb="FF666699"/>
      </right>
      <top/>
      <bottom style="medium">
        <color rgb="FF666699"/>
      </bottom>
      <diagonal/>
    </border>
    <border>
      <left style="medium">
        <color rgb="FF666699"/>
      </left>
      <right/>
      <top style="medium">
        <color rgb="FF666699"/>
      </top>
      <bottom style="medium">
        <color rgb="FF666699"/>
      </bottom>
      <diagonal/>
    </border>
    <border>
      <left/>
      <right/>
      <top style="medium">
        <color rgb="FF666699"/>
      </top>
      <bottom style="medium">
        <color rgb="FF666699"/>
      </bottom>
      <diagonal/>
    </border>
    <border>
      <left/>
      <right style="medium">
        <color rgb="FF666699"/>
      </right>
      <top style="medium">
        <color rgb="FF666699"/>
      </top>
      <bottom style="medium">
        <color rgb="FF666699"/>
      </bottom>
      <diagonal/>
    </border>
    <border>
      <left style="medium">
        <color rgb="FF666699"/>
      </left>
      <right style="thin">
        <color rgb="FF666699"/>
      </right>
      <top style="medium">
        <color rgb="FF666699"/>
      </top>
      <bottom style="medium">
        <color rgb="FF666699"/>
      </bottom>
      <diagonal/>
    </border>
    <border>
      <left style="thin">
        <color rgb="FF666699"/>
      </left>
      <right style="thin">
        <color rgb="FF666699"/>
      </right>
      <top style="medium">
        <color rgb="FF666699"/>
      </top>
      <bottom style="medium">
        <color rgb="FF666699"/>
      </bottom>
      <diagonal/>
    </border>
    <border>
      <left style="thin">
        <color rgb="FF666699"/>
      </left>
      <right style="medium">
        <color rgb="FF666699"/>
      </right>
      <top style="medium">
        <color rgb="FF666699"/>
      </top>
      <bottom style="medium">
        <color rgb="FF666699"/>
      </bottom>
      <diagonal/>
    </border>
    <border>
      <left/>
      <right/>
      <top style="medium">
        <color rgb="FF666699"/>
      </top>
      <bottom style="dashed">
        <color rgb="FF666699"/>
      </bottom>
      <diagonal/>
    </border>
    <border>
      <left/>
      <right style="medium">
        <color rgb="FF666699"/>
      </right>
      <top style="medium">
        <color rgb="FF666699"/>
      </top>
      <bottom style="dashed">
        <color rgb="FF666699"/>
      </bottom>
      <diagonal/>
    </border>
    <border>
      <left/>
      <right/>
      <top style="dashed">
        <color rgb="FF666699"/>
      </top>
      <bottom style="dashed">
        <color rgb="FF666699"/>
      </bottom>
      <diagonal/>
    </border>
    <border>
      <left/>
      <right style="medium">
        <color rgb="FF666699"/>
      </right>
      <top style="dashed">
        <color rgb="FF666699"/>
      </top>
      <bottom style="dashed">
        <color rgb="FF666699"/>
      </bottom>
      <diagonal/>
    </border>
    <border>
      <left style="medium">
        <color rgb="FF666699"/>
      </left>
      <right/>
      <top style="medium">
        <color rgb="FF666699"/>
      </top>
      <bottom style="dashed">
        <color rgb="FF666699"/>
      </bottom>
      <diagonal/>
    </border>
    <border>
      <left style="medium">
        <color rgb="FF666699"/>
      </left>
      <right/>
      <top style="dashed">
        <color rgb="FF666699"/>
      </top>
      <bottom style="dashed">
        <color rgb="FF666699"/>
      </bottom>
      <diagonal/>
    </border>
    <border>
      <left style="thin">
        <color rgb="FF666699"/>
      </left>
      <right style="thin">
        <color rgb="FF666699"/>
      </right>
      <top style="medium">
        <color rgb="FF666699"/>
      </top>
      <bottom style="dashed">
        <color rgb="FF666699"/>
      </bottom>
      <diagonal/>
    </border>
    <border>
      <left style="thin">
        <color rgb="FF666699"/>
      </left>
      <right style="thin">
        <color rgb="FF666699"/>
      </right>
      <top style="dashed">
        <color rgb="FF666699"/>
      </top>
      <bottom style="dashed">
        <color rgb="FF666699"/>
      </bottom>
      <diagonal/>
    </border>
    <border>
      <left style="thin">
        <color rgb="FF666699"/>
      </left>
      <right/>
      <top style="medium">
        <color rgb="FF666699"/>
      </top>
      <bottom style="dashed">
        <color rgb="FF666699"/>
      </bottom>
      <diagonal/>
    </border>
    <border>
      <left style="thin">
        <color rgb="FF666699"/>
      </left>
      <right/>
      <top style="dashed">
        <color rgb="FF666699"/>
      </top>
      <bottom style="dashed">
        <color rgb="FF666699"/>
      </bottom>
      <diagonal/>
    </border>
    <border>
      <left style="thin">
        <color rgb="FF666699"/>
      </left>
      <right style="hair">
        <color rgb="FF666699"/>
      </right>
      <top style="medium">
        <color rgb="FF666699"/>
      </top>
      <bottom style="dashed">
        <color rgb="FF666699"/>
      </bottom>
      <diagonal/>
    </border>
    <border>
      <left style="thin">
        <color rgb="FF666699"/>
      </left>
      <right style="hair">
        <color rgb="FF666699"/>
      </right>
      <top style="dashed">
        <color rgb="FF666699"/>
      </top>
      <bottom style="dashed">
        <color rgb="FF666699"/>
      </bottom>
      <diagonal/>
    </border>
    <border>
      <left/>
      <right style="thin">
        <color rgb="FF666699"/>
      </right>
      <top style="medium">
        <color rgb="FF666699"/>
      </top>
      <bottom style="dashed">
        <color rgb="FF666699"/>
      </bottom>
      <diagonal/>
    </border>
    <border>
      <left/>
      <right style="thin">
        <color rgb="FF666699"/>
      </right>
      <top style="dashed">
        <color rgb="FF666699"/>
      </top>
      <bottom style="dashed">
        <color rgb="FF666699"/>
      </bottom>
      <diagonal/>
    </border>
    <border>
      <left style="medium">
        <color rgb="FF666699"/>
      </left>
      <right style="hair">
        <color rgb="FF666699"/>
      </right>
      <top style="medium">
        <color rgb="FF666699"/>
      </top>
      <bottom style="dashed">
        <color rgb="FF666699"/>
      </bottom>
      <diagonal/>
    </border>
    <border>
      <left style="hair">
        <color rgb="FF666699"/>
      </left>
      <right style="hair">
        <color rgb="FF666699"/>
      </right>
      <top style="medium">
        <color rgb="FF666699"/>
      </top>
      <bottom style="dashed">
        <color rgb="FF666699"/>
      </bottom>
      <diagonal/>
    </border>
    <border>
      <left style="hair">
        <color rgb="FF666699"/>
      </left>
      <right style="medium">
        <color rgb="FF666699"/>
      </right>
      <top style="medium">
        <color rgb="FF666699"/>
      </top>
      <bottom style="dashed">
        <color rgb="FF666699"/>
      </bottom>
      <diagonal/>
    </border>
    <border>
      <left style="medium">
        <color rgb="FF666699"/>
      </left>
      <right style="hair">
        <color rgb="FF666699"/>
      </right>
      <top style="dashed">
        <color rgb="FF666699"/>
      </top>
      <bottom style="dashed">
        <color rgb="FF666699"/>
      </bottom>
      <diagonal/>
    </border>
    <border>
      <left style="hair">
        <color rgb="FF666699"/>
      </left>
      <right style="hair">
        <color rgb="FF666699"/>
      </right>
      <top style="dashed">
        <color rgb="FF666699"/>
      </top>
      <bottom style="dashed">
        <color rgb="FF666699"/>
      </bottom>
      <diagonal/>
    </border>
    <border>
      <left style="hair">
        <color rgb="FF666699"/>
      </left>
      <right style="medium">
        <color rgb="FF666699"/>
      </right>
      <top style="dashed">
        <color rgb="FF666699"/>
      </top>
      <bottom style="dashed">
        <color rgb="FF666699"/>
      </bottom>
      <diagonal/>
    </border>
    <border>
      <left style="medium">
        <color rgb="FF666699"/>
      </left>
      <right style="thin">
        <color rgb="FF666699"/>
      </right>
      <top style="medium">
        <color rgb="FF666699"/>
      </top>
      <bottom style="dashed">
        <color rgb="FF666699"/>
      </bottom>
      <diagonal/>
    </border>
    <border>
      <left style="thin">
        <color rgb="FF666699"/>
      </left>
      <right style="medium">
        <color rgb="FF666699"/>
      </right>
      <top style="medium">
        <color rgb="FF666699"/>
      </top>
      <bottom style="dashed">
        <color rgb="FF666699"/>
      </bottom>
      <diagonal/>
    </border>
    <border>
      <left style="medium">
        <color rgb="FF666699"/>
      </left>
      <right style="thin">
        <color rgb="FF666699"/>
      </right>
      <top style="dashed">
        <color rgb="FF666699"/>
      </top>
      <bottom style="dashed">
        <color rgb="FF666699"/>
      </bottom>
      <diagonal/>
    </border>
    <border>
      <left style="thin">
        <color rgb="FF666699"/>
      </left>
      <right style="medium">
        <color rgb="FF666699"/>
      </right>
      <top style="dashed">
        <color rgb="FF666699"/>
      </top>
      <bottom style="dashed">
        <color rgb="FF666699"/>
      </bottom>
      <diagonal/>
    </border>
    <border>
      <left style="medium">
        <color rgb="FF666699"/>
      </left>
      <right/>
      <top style="dashed">
        <color rgb="FF666699"/>
      </top>
      <bottom/>
      <diagonal/>
    </border>
    <border>
      <left style="thin">
        <color rgb="FF666699"/>
      </left>
      <right style="thin">
        <color rgb="FF666699"/>
      </right>
      <top style="dashed">
        <color rgb="FF666699"/>
      </top>
      <bottom/>
      <diagonal/>
    </border>
    <border>
      <left style="thin">
        <color rgb="FF666699"/>
      </left>
      <right/>
      <top style="dashed">
        <color rgb="FF666699"/>
      </top>
      <bottom/>
      <diagonal/>
    </border>
    <border>
      <left style="thin">
        <color rgb="FF666699"/>
      </left>
      <right style="hair">
        <color rgb="FF666699"/>
      </right>
      <top style="dashed">
        <color rgb="FF666699"/>
      </top>
      <bottom/>
      <diagonal/>
    </border>
    <border>
      <left/>
      <right/>
      <top style="dashed">
        <color rgb="FF666699"/>
      </top>
      <bottom/>
      <diagonal/>
    </border>
    <border>
      <left/>
      <right style="thin">
        <color rgb="FF666699"/>
      </right>
      <top style="dashed">
        <color rgb="FF666699"/>
      </top>
      <bottom/>
      <diagonal/>
    </border>
    <border>
      <left/>
      <right style="medium">
        <color rgb="FF666699"/>
      </right>
      <top style="dashed">
        <color rgb="FF666699"/>
      </top>
      <bottom/>
      <diagonal/>
    </border>
    <border>
      <left style="medium">
        <color rgb="FF666699"/>
      </left>
      <right style="hair">
        <color rgb="FF666699"/>
      </right>
      <top style="dashed">
        <color rgb="FF666699"/>
      </top>
      <bottom/>
      <diagonal/>
    </border>
    <border>
      <left style="hair">
        <color rgb="FF666699"/>
      </left>
      <right style="hair">
        <color rgb="FF666699"/>
      </right>
      <top style="dashed">
        <color rgb="FF666699"/>
      </top>
      <bottom/>
      <diagonal/>
    </border>
    <border>
      <left style="hair">
        <color rgb="FF666699"/>
      </left>
      <right style="medium">
        <color rgb="FF666699"/>
      </right>
      <top style="dashed">
        <color rgb="FF666699"/>
      </top>
      <bottom/>
      <diagonal/>
    </border>
    <border>
      <left style="medium">
        <color rgb="FF666699"/>
      </left>
      <right style="thin">
        <color rgb="FF666699"/>
      </right>
      <top style="dashed">
        <color rgb="FF666699"/>
      </top>
      <bottom/>
      <diagonal/>
    </border>
    <border>
      <left style="thin">
        <color rgb="FF666699"/>
      </left>
      <right style="medium">
        <color rgb="FF666699"/>
      </right>
      <top style="dashed">
        <color rgb="FF666699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2" borderId="0" xfId="0" applyFont="1" applyFill="1" applyAlignment="1" applyProtection="1">
      <alignment vertical="center"/>
      <protection locked="0" hidden="1"/>
    </xf>
    <xf numFmtId="166" fontId="1" fillId="2" borderId="0" xfId="0" applyNumberFormat="1" applyFont="1" applyFill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2" fontId="1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2" borderId="0" xfId="0" applyFont="1" applyFill="1" applyBorder="1" applyAlignment="1" applyProtection="1">
      <alignment horizontal="center" vertical="center" textRotation="90"/>
    </xf>
    <xf numFmtId="0" fontId="2" fillId="2" borderId="0" xfId="0" applyNumberFormat="1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166" fontId="2" fillId="2" borderId="0" xfId="0" applyNumberFormat="1" applyFont="1" applyFill="1" applyBorder="1" applyAlignment="1" applyProtection="1">
      <alignment horizontal="center" vertical="center"/>
      <protection locked="0"/>
    </xf>
    <xf numFmtId="164" fontId="10" fillId="2" borderId="0" xfId="0" applyNumberFormat="1" applyFont="1" applyFill="1" applyBorder="1" applyAlignment="1" applyProtection="1">
      <alignment vertical="center"/>
      <protection locked="0"/>
    </xf>
    <xf numFmtId="1" fontId="11" fillId="2" borderId="0" xfId="0" applyNumberFormat="1" applyFont="1" applyFill="1" applyBorder="1" applyAlignment="1" applyProtection="1">
      <alignment horizontal="center" vertical="center"/>
      <protection locked="0"/>
    </xf>
    <xf numFmtId="1" fontId="11" fillId="2" borderId="0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 vertical="center"/>
    </xf>
    <xf numFmtId="0" fontId="17" fillId="0" borderId="0" xfId="0" applyFont="1"/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18" fillId="10" borderId="0" xfId="0" applyFont="1" applyFill="1" applyBorder="1"/>
    <xf numFmtId="0" fontId="17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17" fillId="0" borderId="0" xfId="0" applyFont="1" applyAlignment="1" applyProtection="1">
      <alignment horizontal="left"/>
    </xf>
    <xf numFmtId="0" fontId="1" fillId="3" borderId="0" xfId="0" applyFont="1" applyFill="1" applyAlignment="1" applyProtection="1">
      <alignment vertical="center"/>
      <protection locked="0" hidden="1"/>
    </xf>
    <xf numFmtId="0" fontId="3" fillId="3" borderId="0" xfId="0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  <protection locked="0" hidden="1"/>
    </xf>
    <xf numFmtId="2" fontId="0" fillId="0" borderId="0" xfId="0" applyNumberFormat="1"/>
    <xf numFmtId="2" fontId="0" fillId="0" borderId="0" xfId="0" applyNumberFormat="1" applyBorder="1"/>
    <xf numFmtId="0" fontId="0" fillId="0" borderId="0" xfId="0" applyFill="1"/>
    <xf numFmtId="1" fontId="0" fillId="0" borderId="0" xfId="0" applyNumberFormat="1" applyFill="1"/>
    <xf numFmtId="0" fontId="17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1" fillId="0" borderId="0" xfId="0" applyFont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9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21" fillId="0" borderId="0" xfId="0" applyFont="1" applyAlignment="1">
      <alignment horizontal="center"/>
    </xf>
    <xf numFmtId="0" fontId="18" fillId="10" borderId="0" xfId="0" applyFont="1" applyFill="1" applyAlignment="1">
      <alignment horizontal="center"/>
    </xf>
    <xf numFmtId="0" fontId="23" fillId="8" borderId="0" xfId="0" applyFont="1" applyFill="1" applyAlignment="1">
      <alignment horizontal="center"/>
    </xf>
    <xf numFmtId="0" fontId="14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24" fillId="2" borderId="5" xfId="0" applyFont="1" applyFill="1" applyBorder="1" applyAlignment="1">
      <alignment vertical="center"/>
    </xf>
    <xf numFmtId="0" fontId="16" fillId="3" borderId="7" xfId="0" applyFont="1" applyFill="1" applyBorder="1" applyAlignment="1" applyProtection="1">
      <alignment horizontal="center" vertical="center"/>
    </xf>
    <xf numFmtId="0" fontId="16" fillId="3" borderId="8" xfId="0" applyFont="1" applyFill="1" applyBorder="1" applyAlignment="1" applyProtection="1">
      <alignment horizontal="center" vertical="center"/>
    </xf>
    <xf numFmtId="0" fontId="15" fillId="11" borderId="7" xfId="0" applyFont="1" applyFill="1" applyBorder="1" applyAlignment="1" applyProtection="1">
      <alignment horizontal="center" vertical="center"/>
    </xf>
    <xf numFmtId="0" fontId="15" fillId="11" borderId="8" xfId="0" applyFont="1" applyFill="1" applyBorder="1" applyAlignment="1" applyProtection="1">
      <alignment horizontal="center" vertical="center"/>
    </xf>
    <xf numFmtId="164" fontId="15" fillId="11" borderId="8" xfId="0" applyNumberFormat="1" applyFont="1" applyFill="1" applyBorder="1" applyAlignment="1" applyProtection="1">
      <alignment horizontal="center" vertical="center"/>
    </xf>
    <xf numFmtId="164" fontId="15" fillId="11" borderId="9" xfId="0" applyNumberFormat="1" applyFont="1" applyFill="1" applyBorder="1" applyAlignment="1" applyProtection="1">
      <alignment horizontal="center" vertical="center"/>
    </xf>
    <xf numFmtId="164" fontId="15" fillId="11" borderId="10" xfId="0" applyNumberFormat="1" applyFont="1" applyFill="1" applyBorder="1" applyAlignment="1" applyProtection="1">
      <alignment horizontal="center" vertical="center"/>
    </xf>
    <xf numFmtId="164" fontId="15" fillId="11" borderId="11" xfId="0" applyNumberFormat="1" applyFont="1" applyFill="1" applyBorder="1" applyAlignment="1" applyProtection="1">
      <alignment horizontal="center" vertical="center"/>
    </xf>
    <xf numFmtId="0" fontId="15" fillId="11" borderId="12" xfId="0" applyFont="1" applyFill="1" applyBorder="1" applyAlignment="1" applyProtection="1">
      <alignment horizontal="center" vertical="center"/>
    </xf>
    <xf numFmtId="2" fontId="19" fillId="2" borderId="14" xfId="0" applyNumberFormat="1" applyFont="1" applyFill="1" applyBorder="1" applyAlignment="1" applyProtection="1">
      <alignment horizontal="center" vertical="center"/>
      <protection locked="0"/>
    </xf>
    <xf numFmtId="2" fontId="19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NumberFormat="1" applyFont="1" applyFill="1" applyBorder="1" applyAlignment="1" applyProtection="1">
      <alignment horizontal="center" vertical="center"/>
    </xf>
    <xf numFmtId="0" fontId="2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</xf>
    <xf numFmtId="0" fontId="22" fillId="2" borderId="20" xfId="0" applyNumberFormat="1" applyFont="1" applyFill="1" applyBorder="1" applyAlignment="1" applyProtection="1">
      <alignment horizontal="center" vertical="center"/>
      <protection locked="0"/>
    </xf>
    <xf numFmtId="164" fontId="2" fillId="2" borderId="21" xfId="0" applyNumberFormat="1" applyFont="1" applyFill="1" applyBorder="1" applyAlignment="1" applyProtection="1">
      <alignment horizontal="center" vertical="center"/>
      <protection locked="0"/>
    </xf>
    <xf numFmtId="164" fontId="2" fillId="2" borderId="22" xfId="0" applyNumberFormat="1" applyFont="1" applyFill="1" applyBorder="1" applyAlignment="1" applyProtection="1">
      <alignment horizontal="center" vertical="center"/>
      <protection locked="0"/>
    </xf>
    <xf numFmtId="1" fontId="2" fillId="2" borderId="21" xfId="0" applyNumberFormat="1" applyFont="1" applyFill="1" applyBorder="1" applyAlignment="1" applyProtection="1">
      <alignment horizontal="center" vertical="center"/>
      <protection locked="0"/>
    </xf>
    <xf numFmtId="1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164" fontId="2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164" fontId="2" fillId="2" borderId="26" xfId="0" applyNumberFormat="1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Alignment="1">
      <alignment vertical="center"/>
    </xf>
    <xf numFmtId="1" fontId="4" fillId="2" borderId="27" xfId="0" applyNumberFormat="1" applyFont="1" applyFill="1" applyBorder="1" applyAlignment="1" applyProtection="1">
      <alignment horizontal="center" vertical="center"/>
      <protection locked="0"/>
    </xf>
    <xf numFmtId="1" fontId="4" fillId="2" borderId="28" xfId="0" applyNumberFormat="1" applyFont="1" applyFill="1" applyBorder="1" applyAlignment="1" applyProtection="1">
      <alignment horizontal="center" vertical="center"/>
      <protection locked="0"/>
    </xf>
    <xf numFmtId="1" fontId="8" fillId="12" borderId="29" xfId="0" applyNumberFormat="1" applyFont="1" applyFill="1" applyBorder="1" applyAlignment="1" applyProtection="1">
      <alignment horizontal="center" vertical="center"/>
    </xf>
    <xf numFmtId="1" fontId="4" fillId="2" borderId="30" xfId="0" applyNumberFormat="1" applyFont="1" applyFill="1" applyBorder="1" applyAlignment="1" applyProtection="1">
      <alignment horizontal="center" vertical="center"/>
      <protection locked="0"/>
    </xf>
    <xf numFmtId="1" fontId="4" fillId="2" borderId="31" xfId="0" applyNumberFormat="1" applyFont="1" applyFill="1" applyBorder="1" applyAlignment="1" applyProtection="1">
      <alignment horizontal="center" vertical="center"/>
      <protection locked="0"/>
    </xf>
    <xf numFmtId="1" fontId="8" fillId="12" borderId="32" xfId="0" applyNumberFormat="1" applyFont="1" applyFill="1" applyBorder="1" applyAlignment="1" applyProtection="1">
      <alignment horizontal="center" vertical="center"/>
    </xf>
    <xf numFmtId="1" fontId="20" fillId="2" borderId="33" xfId="0" applyNumberFormat="1" applyFont="1" applyFill="1" applyBorder="1" applyAlignment="1" applyProtection="1">
      <alignment horizontal="center" vertical="center"/>
    </xf>
    <xf numFmtId="1" fontId="20" fillId="2" borderId="35" xfId="0" applyNumberFormat="1" applyFont="1" applyFill="1" applyBorder="1" applyAlignment="1" applyProtection="1">
      <alignment horizontal="center" vertical="center"/>
    </xf>
    <xf numFmtId="0" fontId="7" fillId="2" borderId="20" xfId="0" quotePrefix="1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2" fontId="12" fillId="2" borderId="36" xfId="0" applyNumberFormat="1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2" fontId="12" fillId="2" borderId="34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1" fontId="2" fillId="3" borderId="0" xfId="0" applyNumberFormat="1" applyFont="1" applyFill="1" applyAlignment="1" applyProtection="1">
      <alignment horizontal="center" vertical="center"/>
      <protection locked="0" hidden="1"/>
    </xf>
    <xf numFmtId="0" fontId="2" fillId="3" borderId="0" xfId="0" applyFont="1" applyFill="1" applyAlignment="1" applyProtection="1">
      <alignment horizontal="center" vertical="center"/>
      <protection locked="0" hidden="1"/>
    </xf>
    <xf numFmtId="164" fontId="3" fillId="2" borderId="23" xfId="0" applyNumberFormat="1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164" fontId="3" fillId="2" borderId="24" xfId="0" applyNumberFormat="1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15" fillId="11" borderId="8" xfId="0" applyFont="1" applyFill="1" applyBorder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center" vertical="center"/>
    </xf>
    <xf numFmtId="0" fontId="2" fillId="2" borderId="38" xfId="0" applyNumberFormat="1" applyFont="1" applyFill="1" applyBorder="1" applyAlignment="1" applyProtection="1">
      <alignment horizontal="center" vertical="center"/>
    </xf>
    <xf numFmtId="0" fontId="22" fillId="2" borderId="38" xfId="0" applyNumberFormat="1" applyFont="1" applyFill="1" applyBorder="1" applyAlignment="1" applyProtection="1">
      <alignment horizontal="center" vertical="center"/>
      <protection locked="0"/>
    </xf>
    <xf numFmtId="164" fontId="2" fillId="2" borderId="39" xfId="0" applyNumberFormat="1" applyFont="1" applyFill="1" applyBorder="1" applyAlignment="1" applyProtection="1">
      <alignment horizontal="center" vertical="center"/>
      <protection locked="0"/>
    </xf>
    <xf numFmtId="164" fontId="3" fillId="2" borderId="40" xfId="0" applyNumberFormat="1" applyFont="1" applyFill="1" applyBorder="1" applyAlignment="1" applyProtection="1">
      <alignment horizontal="left" vertical="center"/>
      <protection locked="0"/>
    </xf>
    <xf numFmtId="0" fontId="3" fillId="2" borderId="41" xfId="0" applyFont="1" applyFill="1" applyBorder="1" applyAlignment="1" applyProtection="1">
      <alignment vertical="center"/>
      <protection locked="0"/>
    </xf>
    <xf numFmtId="1" fontId="2" fillId="2" borderId="39" xfId="0" applyNumberFormat="1" applyFont="1" applyFill="1" applyBorder="1" applyAlignment="1" applyProtection="1">
      <alignment horizontal="center" vertical="center"/>
      <protection locked="0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164" fontId="2" fillId="2" borderId="42" xfId="0" applyNumberFormat="1" applyFont="1" applyFill="1" applyBorder="1" applyAlignment="1" applyProtection="1">
      <alignment horizontal="center" vertical="center"/>
      <protection locked="0"/>
    </xf>
    <xf numFmtId="2" fontId="19" fillId="2" borderId="43" xfId="0" applyNumberFormat="1" applyFont="1" applyFill="1" applyBorder="1" applyAlignment="1" applyProtection="1">
      <alignment horizontal="center" vertical="center"/>
      <protection locked="0"/>
    </xf>
    <xf numFmtId="1" fontId="4" fillId="2" borderId="44" xfId="0" applyNumberFormat="1" applyFont="1" applyFill="1" applyBorder="1" applyAlignment="1" applyProtection="1">
      <alignment horizontal="center" vertical="center"/>
      <protection locked="0"/>
    </xf>
    <xf numFmtId="1" fontId="4" fillId="2" borderId="45" xfId="0" applyNumberFormat="1" applyFont="1" applyFill="1" applyBorder="1" applyAlignment="1" applyProtection="1">
      <alignment horizontal="center" vertical="center"/>
      <protection locked="0"/>
    </xf>
    <xf numFmtId="1" fontId="8" fillId="12" borderId="46" xfId="0" applyNumberFormat="1" applyFont="1" applyFill="1" applyBorder="1" applyAlignment="1" applyProtection="1">
      <alignment horizontal="center" vertical="center"/>
    </xf>
    <xf numFmtId="1" fontId="20" fillId="2" borderId="47" xfId="0" applyNumberFormat="1" applyFont="1" applyFill="1" applyBorder="1" applyAlignment="1" applyProtection="1">
      <alignment horizontal="center" vertical="center"/>
    </xf>
    <xf numFmtId="0" fontId="7" fillId="2" borderId="38" xfId="0" quotePrefix="1" applyFont="1" applyFill="1" applyBorder="1" applyAlignment="1" applyProtection="1">
      <alignment horizontal="center" vertical="center"/>
    </xf>
    <xf numFmtId="0" fontId="7" fillId="2" borderId="38" xfId="0" applyFont="1" applyFill="1" applyBorder="1" applyAlignment="1" applyProtection="1">
      <alignment horizontal="center" vertical="center"/>
    </xf>
    <xf numFmtId="2" fontId="12" fillId="2" borderId="48" xfId="0" applyNumberFormat="1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vertical="center"/>
      <protection locked="0" hidden="1"/>
    </xf>
    <xf numFmtId="166" fontId="1" fillId="2" borderId="2" xfId="0" applyNumberFormat="1" applyFont="1" applyFill="1" applyBorder="1" applyAlignment="1" applyProtection="1">
      <alignment vertical="center"/>
      <protection locked="0" hidden="1"/>
    </xf>
    <xf numFmtId="0" fontId="1" fillId="2" borderId="2" xfId="0" applyFont="1" applyFill="1" applyBorder="1" applyAlignment="1" applyProtection="1">
      <alignment horizontal="center" vertical="center"/>
      <protection locked="0" hidden="1"/>
    </xf>
    <xf numFmtId="2" fontId="1" fillId="2" borderId="2" xfId="0" applyNumberFormat="1" applyFont="1" applyFill="1" applyBorder="1" applyAlignment="1" applyProtection="1">
      <alignment vertical="center"/>
      <protection locked="0" hidden="1"/>
    </xf>
    <xf numFmtId="0" fontId="15" fillId="11" borderId="8" xfId="0" applyFont="1" applyFill="1" applyBorder="1" applyAlignment="1" applyProtection="1">
      <alignment horizontal="center" vertical="center"/>
    </xf>
    <xf numFmtId="0" fontId="13" fillId="11" borderId="1" xfId="0" applyFont="1" applyFill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 vertical="center" wrapText="1"/>
    </xf>
    <xf numFmtId="0" fontId="13" fillId="11" borderId="3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167" fontId="24" fillId="2" borderId="5" xfId="0" applyNumberFormat="1" applyFont="1" applyFill="1" applyBorder="1" applyAlignment="1">
      <alignment horizontal="center" vertical="center"/>
    </xf>
    <xf numFmtId="167" fontId="24" fillId="2" borderId="6" xfId="0" applyNumberFormat="1" applyFont="1" applyFill="1" applyBorder="1" applyAlignment="1">
      <alignment horizontal="center" vertical="center"/>
    </xf>
    <xf numFmtId="0" fontId="25" fillId="13" borderId="2" xfId="0" applyFont="1" applyFill="1" applyBorder="1" applyAlignment="1">
      <alignment horizontal="center" vertical="center" wrapText="1"/>
    </xf>
    <xf numFmtId="0" fontId="25" fillId="13" borderId="5" xfId="0" applyFont="1" applyFill="1" applyBorder="1" applyAlignment="1">
      <alignment horizontal="center" vertical="center" wrapText="1"/>
    </xf>
    <xf numFmtId="0" fontId="25" fillId="14" borderId="2" xfId="0" applyFont="1" applyFill="1" applyBorder="1" applyAlignment="1">
      <alignment horizontal="center" vertical="center" wrapText="1"/>
    </xf>
    <xf numFmtId="0" fontId="25" fillId="1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  <color rgb="FFFF00FF"/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343407</xdr:colOff>
      <xdr:row>2</xdr:row>
      <xdr:rowOff>352425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343407</xdr:colOff>
      <xdr:row>2</xdr:row>
      <xdr:rowOff>352425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FF00FF"/>
    <pageSetUpPr fitToPage="1"/>
  </sheetPr>
  <dimension ref="A1:DC211"/>
  <sheetViews>
    <sheetView zoomScaleNormal="100" workbookViewId="0">
      <selection activeCell="G20" sqref="G20"/>
    </sheetView>
  </sheetViews>
  <sheetFormatPr baseColWidth="10" defaultColWidth="11.42578125" defaultRowHeight="12.75" x14ac:dyDescent="0.2"/>
  <cols>
    <col min="1" max="1" width="1.7109375" style="1" customWidth="1"/>
    <col min="2" max="2" width="6.7109375" style="1" bestFit="1" customWidth="1"/>
    <col min="3" max="3" width="9.7109375" style="1" customWidth="1"/>
    <col min="4" max="5" width="6.7109375" style="1" customWidth="1"/>
    <col min="6" max="6" width="27.28515625" style="1" customWidth="1"/>
    <col min="7" max="7" width="20.7109375" style="1" customWidth="1"/>
    <col min="8" max="8" width="5.7109375" style="1" customWidth="1"/>
    <col min="9" max="9" width="25.7109375" style="1" customWidth="1"/>
    <col min="10" max="10" width="5.7109375" style="2" bestFit="1" customWidth="1"/>
    <col min="11" max="11" width="8.7109375" style="1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1.7109375" style="4" customWidth="1"/>
    <col min="22" max="22" width="12" style="1" bestFit="1" customWidth="1"/>
    <col min="23" max="23" width="13" style="1" customWidth="1"/>
    <col min="24" max="25" width="1.7109375" style="1" customWidth="1"/>
    <col min="26" max="26" width="11.42578125" style="1" customWidth="1"/>
    <col min="27" max="27" width="11.42578125" style="1" hidden="1" customWidth="1"/>
    <col min="28" max="40" width="11.42578125" style="36" hidden="1" customWidth="1"/>
    <col min="41" max="107" width="11.42578125" style="36"/>
    <col min="108" max="16384" width="11.42578125" style="1"/>
  </cols>
  <sheetData>
    <row r="1" spans="1:107" ht="5.0999999999999996" customHeight="1" thickBot="1" x14ac:dyDescent="0.25"/>
    <row r="2" spans="1:107" s="9" customFormat="1" ht="30" customHeight="1" x14ac:dyDescent="0.2">
      <c r="B2" s="10"/>
      <c r="C2" s="10"/>
      <c r="D2" s="142" t="s">
        <v>122</v>
      </c>
      <c r="E2" s="143"/>
      <c r="F2" s="143"/>
      <c r="G2" s="143"/>
      <c r="H2" s="143"/>
      <c r="I2" s="143"/>
      <c r="J2" s="143"/>
      <c r="K2" s="143"/>
      <c r="L2" s="68"/>
      <c r="M2" s="69"/>
      <c r="N2" s="149" t="s">
        <v>124</v>
      </c>
      <c r="O2" s="149"/>
      <c r="P2" s="149"/>
      <c r="Q2" s="149"/>
      <c r="R2" s="149"/>
      <c r="S2" s="149"/>
      <c r="T2" s="69"/>
      <c r="U2" s="69"/>
      <c r="V2" s="143" t="s">
        <v>14</v>
      </c>
      <c r="W2" s="144"/>
      <c r="X2" s="10"/>
      <c r="Y2" s="10"/>
      <c r="Z2" s="10"/>
      <c r="AA2" s="10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</row>
    <row r="3" spans="1:107" s="9" customFormat="1" ht="30" customHeight="1" thickBot="1" x14ac:dyDescent="0.25">
      <c r="B3" s="10"/>
      <c r="C3" s="10"/>
      <c r="D3" s="145" t="s">
        <v>123</v>
      </c>
      <c r="E3" s="146"/>
      <c r="F3" s="146"/>
      <c r="G3" s="146"/>
      <c r="H3" s="146"/>
      <c r="I3" s="146"/>
      <c r="J3" s="146"/>
      <c r="K3" s="146"/>
      <c r="L3" s="70"/>
      <c r="M3" s="70"/>
      <c r="N3" s="150"/>
      <c r="O3" s="150"/>
      <c r="P3" s="150"/>
      <c r="Q3" s="150"/>
      <c r="R3" s="150"/>
      <c r="S3" s="150"/>
      <c r="T3" s="70"/>
      <c r="U3" s="70"/>
      <c r="V3" s="147">
        <v>43830</v>
      </c>
      <c r="W3" s="148"/>
      <c r="X3" s="10"/>
      <c r="Y3" s="10"/>
      <c r="Z3" s="10"/>
      <c r="AA3" s="10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</row>
    <row r="4" spans="1:107" s="8" customFormat="1" ht="9.9499999999999993" customHeight="1" thickBot="1" x14ac:dyDescent="0.25">
      <c r="A4" s="7"/>
      <c r="B4" s="15"/>
      <c r="C4" s="16"/>
      <c r="D4" s="17"/>
      <c r="E4" s="17"/>
      <c r="F4" s="18"/>
      <c r="G4" s="19"/>
      <c r="H4" s="20"/>
      <c r="I4" s="21"/>
      <c r="J4" s="22"/>
      <c r="K4" s="23"/>
      <c r="L4" s="24"/>
      <c r="M4" s="24"/>
      <c r="N4" s="24"/>
      <c r="O4" s="25"/>
      <c r="P4" s="24"/>
      <c r="Q4" s="24"/>
      <c r="R4" s="24"/>
      <c r="S4" s="25"/>
      <c r="T4" s="25"/>
      <c r="U4" s="26"/>
      <c r="V4" s="18"/>
      <c r="W4" s="18"/>
      <c r="X4" s="6"/>
      <c r="Y4" s="6"/>
      <c r="Z4" s="6"/>
      <c r="AA4" s="6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s="14" customFormat="1" ht="18" customHeight="1" thickBot="1" x14ac:dyDescent="0.25">
      <c r="A5" s="12"/>
      <c r="B5" s="73" t="s">
        <v>8</v>
      </c>
      <c r="C5" s="74" t="s">
        <v>9</v>
      </c>
      <c r="D5" s="74" t="s">
        <v>6</v>
      </c>
      <c r="E5" s="74" t="s">
        <v>29</v>
      </c>
      <c r="F5" s="141" t="s">
        <v>0</v>
      </c>
      <c r="G5" s="141"/>
      <c r="H5" s="74" t="s">
        <v>11</v>
      </c>
      <c r="I5" s="74" t="s">
        <v>10</v>
      </c>
      <c r="J5" s="75" t="s">
        <v>5</v>
      </c>
      <c r="K5" s="76" t="s">
        <v>1</v>
      </c>
      <c r="L5" s="71">
        <v>1</v>
      </c>
      <c r="M5" s="72">
        <v>2</v>
      </c>
      <c r="N5" s="72">
        <v>3</v>
      </c>
      <c r="O5" s="76" t="s">
        <v>12</v>
      </c>
      <c r="P5" s="71">
        <v>1</v>
      </c>
      <c r="Q5" s="72">
        <v>2</v>
      </c>
      <c r="R5" s="72">
        <v>3</v>
      </c>
      <c r="S5" s="76" t="s">
        <v>13</v>
      </c>
      <c r="T5" s="77" t="s">
        <v>2</v>
      </c>
      <c r="U5" s="78" t="s">
        <v>3</v>
      </c>
      <c r="V5" s="78" t="s">
        <v>7</v>
      </c>
      <c r="W5" s="79" t="s">
        <v>4</v>
      </c>
      <c r="X5" s="41"/>
      <c r="Y5" s="41"/>
      <c r="Z5" s="13"/>
      <c r="AA5" s="13"/>
      <c r="AB5" s="110" t="s">
        <v>111</v>
      </c>
      <c r="AC5" s="110" t="s">
        <v>112</v>
      </c>
      <c r="AD5" s="110" t="s">
        <v>113</v>
      </c>
      <c r="AE5" s="110" t="s">
        <v>114</v>
      </c>
      <c r="AF5" s="110" t="s">
        <v>115</v>
      </c>
      <c r="AG5" s="110" t="s">
        <v>116</v>
      </c>
      <c r="AH5" s="110" t="s">
        <v>117</v>
      </c>
      <c r="AI5" s="110" t="s">
        <v>118</v>
      </c>
      <c r="AJ5" s="110" t="s">
        <v>119</v>
      </c>
      <c r="AK5" s="111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</row>
    <row r="6" spans="1:107" s="8" customFormat="1" ht="5.0999999999999996" customHeight="1" thickBot="1" x14ac:dyDescent="0.25">
      <c r="A6" s="7"/>
      <c r="B6" s="15"/>
      <c r="C6" s="16"/>
      <c r="D6" s="18"/>
      <c r="E6" s="18"/>
      <c r="F6" s="19"/>
      <c r="G6" s="20"/>
      <c r="H6" s="22"/>
      <c r="I6" s="21"/>
      <c r="J6" s="17"/>
      <c r="K6" s="23"/>
      <c r="L6" s="24"/>
      <c r="M6" s="24"/>
      <c r="N6" s="24"/>
      <c r="O6" s="25"/>
      <c r="P6" s="24"/>
      <c r="Q6" s="24"/>
      <c r="R6" s="24"/>
      <c r="S6" s="25"/>
      <c r="T6" s="25"/>
      <c r="U6" s="26"/>
      <c r="V6" s="26"/>
      <c r="W6" s="26"/>
      <c r="X6" s="6"/>
      <c r="Y6" s="6"/>
      <c r="Z6" s="6"/>
      <c r="AA6" s="6"/>
      <c r="AB6" s="112" t="s">
        <v>120</v>
      </c>
      <c r="AC6" s="112" t="s">
        <v>121</v>
      </c>
      <c r="AD6" s="112" t="s">
        <v>113</v>
      </c>
      <c r="AE6" s="112" t="s">
        <v>114</v>
      </c>
      <c r="AF6" s="112" t="s">
        <v>115</v>
      </c>
      <c r="AG6" s="112" t="s">
        <v>116</v>
      </c>
      <c r="AH6" s="112" t="s">
        <v>117</v>
      </c>
      <c r="AI6" s="112" t="s">
        <v>118</v>
      </c>
      <c r="AJ6" s="112" t="s">
        <v>119</v>
      </c>
      <c r="AK6" s="112"/>
      <c r="AL6" s="96"/>
      <c r="AM6" s="96"/>
      <c r="AN6" s="96"/>
      <c r="AO6" s="96"/>
      <c r="AP6" s="96"/>
      <c r="AQ6" s="96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s="5" customFormat="1" ht="30" customHeight="1" x14ac:dyDescent="0.2">
      <c r="B7" s="82" t="s">
        <v>125</v>
      </c>
      <c r="C7" s="84"/>
      <c r="D7" s="85"/>
      <c r="E7" s="88" t="s">
        <v>126</v>
      </c>
      <c r="F7" s="115"/>
      <c r="G7" s="116"/>
      <c r="H7" s="90">
        <v>1999</v>
      </c>
      <c r="I7" s="92"/>
      <c r="J7" s="93"/>
      <c r="K7" s="80">
        <v>55</v>
      </c>
      <c r="L7" s="97"/>
      <c r="M7" s="98"/>
      <c r="N7" s="98"/>
      <c r="O7" s="99">
        <f>IF(E7="","",IF(MAXA(L7:N7)&lt;=0,0,MAXA(L7:N7)))</f>
        <v>0</v>
      </c>
      <c r="P7" s="97"/>
      <c r="Q7" s="98"/>
      <c r="R7" s="98"/>
      <c r="S7" s="99">
        <f>IF(E7="","",IF(MAXA(P7:R7)&lt;=0,0,MAXA(P7:R7)))</f>
        <v>0</v>
      </c>
      <c r="T7" s="103">
        <f>IF(E7="","",IF(OR(O7=0,S7=0),0,O7+S7))</f>
        <v>0</v>
      </c>
      <c r="U7" s="108" t="str">
        <f t="shared" ref="U7" si="0">+CONCATENATE(AM7," ",AN7)</f>
        <v>DEB -60</v>
      </c>
      <c r="V7" s="108" t="str">
        <f>IF(E7=0," ",IF(E7="H",IF(H7&lt;2000,VLOOKUP(K7,Minimas!$A$15:$G$29,7),IF(AND(H7&gt;1999,H7&lt;2003),VLOOKUP(K7,Minimas!$A$15:$G$29,6),IF(AND(H7&gt;2002,H7&lt;2005),VLOOKUP(K7,Minimas!$A$15:$G$29,5),IF(AND(H7&gt;2004,H7&lt;2007),VLOOKUP(K7,Minimas!$A$15:$G$29,4),VLOOKUP(K7,Minimas!$A$15:$G$29,3))))),IF(H7&lt;2000,VLOOKUP(K7,Minimas!$H$15:$N$29,7),IF(AND(H7&gt;1999,H7&lt;2003),VLOOKUP(K7,Minimas!$H$15:$N$29,6),IF(AND(H7&gt;2002,H7&lt;2005),VLOOKUP(K7,Minimas!$H$15:$N$29,5),IF(AND(H7&gt;2004,H7&lt;2007),VLOOKUP(K7,Minimas!$H$15:$N$29,4),VLOOKUP(K7,Minimas!$H$15:$N$29,3)))))))</f>
        <v>SE F55</v>
      </c>
      <c r="W7" s="109">
        <f t="shared" ref="W7" si="1">IF(E7=" "," ",IF(E7="H",10^(0.75194503*LOG(K7/175.508)^2)*T7,IF(E7="F",10^(0.783497476* LOG(K7/153.655)^2)*T7,"")))</f>
        <v>0</v>
      </c>
      <c r="X7" s="42"/>
      <c r="Y7" s="42"/>
      <c r="AB7" s="113">
        <f>T7-HLOOKUP(V7,Minimas!$C$3:$CD$12,2,FALSE)</f>
        <v>-60</v>
      </c>
      <c r="AC7" s="113">
        <f>T7-HLOOKUP(V7,Minimas!$C$3:$CD$12,3,FALSE)</f>
        <v>-75</v>
      </c>
      <c r="AD7" s="113">
        <f>T7-HLOOKUP(V7,Minimas!$C$3:$CD$12,4,FALSE)</f>
        <v>-87</v>
      </c>
      <c r="AE7" s="113">
        <f>T7-HLOOKUP(V7,Minimas!$C$3:$CD$12,5,FALSE)</f>
        <v>-102</v>
      </c>
      <c r="AF7" s="113">
        <f>T7-HLOOKUP(V7,Minimas!$C$3:$CD$12,6,FALSE)</f>
        <v>-123</v>
      </c>
      <c r="AG7" s="113">
        <f>T7-HLOOKUP(V7,Minimas!$C$3:$CD$12,7,FALSE)</f>
        <v>-138</v>
      </c>
      <c r="AH7" s="113">
        <f>T7-HLOOKUP(V7,Minimas!$C$3:$CD$12,8,FALSE)</f>
        <v>-155</v>
      </c>
      <c r="AI7" s="113">
        <f>T7-HLOOKUP(V7,Minimas!$C$3:$CD$12,9,FALSE)</f>
        <v>-175</v>
      </c>
      <c r="AJ7" s="113">
        <f>T7-HLOOKUP(V7,Minimas!$C$3:$CD$12,10,FALSE)</f>
        <v>-190</v>
      </c>
      <c r="AK7" s="114" t="str">
        <f>IF(E7=0," ",IF(AJ7&gt;=0,$AJ$5,IF(AI7&gt;=0,$AI$5,IF(AH7&gt;=0,$AH$5,IF(AG7&gt;=0,$AG$5,IF(AF7&gt;=0,$AF$5,IF(AE7&gt;=0,$AE$5,IF(AD7&gt;=0,$AD$5,IF(AC7&gt;=0,$AC$5,$AB$5)))))))))</f>
        <v>DEB</v>
      </c>
      <c r="AL7" s="114"/>
      <c r="AM7" s="114" t="str">
        <f>IF(AK7="","",AK7)</f>
        <v>DEB</v>
      </c>
      <c r="AN7" s="114">
        <f>IF(E7=0," ",IF(AJ7&gt;=0,AJ7,IF(AI7&gt;=0,AI7,IF(AH7&gt;=0,AH7,IF(AG7&gt;=0,AG7,IF(AF7&gt;=0,AF7,IF(AE7&gt;=0,AE7,IF(AD7&gt;=0,AD7,IF(AC7&gt;=0,AC7,AB7)))))))))</f>
        <v>-60</v>
      </c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</row>
    <row r="8" spans="1:107" s="5" customFormat="1" ht="30" customHeight="1" x14ac:dyDescent="0.2">
      <c r="B8" s="83"/>
      <c r="C8" s="86"/>
      <c r="D8" s="87"/>
      <c r="E8" s="89"/>
      <c r="F8" s="117"/>
      <c r="G8" s="118"/>
      <c r="H8" s="91"/>
      <c r="I8" s="94"/>
      <c r="J8" s="95"/>
      <c r="K8" s="81"/>
      <c r="L8" s="100"/>
      <c r="M8" s="101"/>
      <c r="N8" s="101"/>
      <c r="O8" s="102" t="str">
        <f>IF(E8="","",IF(MAXA(L8:N8)&lt;=0,0,MAXA(L8:N8)))</f>
        <v/>
      </c>
      <c r="P8" s="100"/>
      <c r="Q8" s="101"/>
      <c r="R8" s="101"/>
      <c r="S8" s="102" t="str">
        <f>IF(E8="","",IF(MAXA(P8:R8)&lt;=0,0,MAXA(P8:R8)))</f>
        <v/>
      </c>
      <c r="T8" s="104" t="str">
        <f>IF(E8="","",IF(OR(O8=0,S8=0),0,O8+S8))</f>
        <v/>
      </c>
      <c r="U8" s="105" t="str">
        <f t="shared" ref="U8" si="2">+CONCATENATE(AM8," ",AN8)</f>
        <v xml:space="preserve">   </v>
      </c>
      <c r="V8" s="106" t="str">
        <f>IF(E8=0," ",IF(E8="H",IF(H8&lt;2000,VLOOKUP(K8,Minimas!$A$15:$G$29,7),IF(AND(H8&gt;1999,H8&lt;2003),VLOOKUP(K8,Minimas!$A$15:$G$29,6),IF(AND(H8&gt;2002,H8&lt;2005),VLOOKUP(K8,Minimas!$A$15:$G$29,5),IF(AND(H8&gt;2004,H8&lt;2007),VLOOKUP(K8,Minimas!$A$15:$G$29,4),VLOOKUP(K8,Minimas!$A$15:$G$29,3))))),IF(H8&lt;2000,VLOOKUP(K8,Minimas!$H$15:$N$29,7),IF(AND(H8&gt;1999,H8&lt;2003),VLOOKUP(K8,Minimas!$H$15:$N$29,6),IF(AND(H8&gt;2002,H8&lt;2005),VLOOKUP(K8,Minimas!$H$15:$N$29,5),IF(AND(H8&gt;2004,H8&lt;2007),VLOOKUP(K8,Minimas!$H$15:$N$29,4),VLOOKUP(K8,Minimas!$H$15:$N$29,3)))))))</f>
        <v xml:space="preserve"> </v>
      </c>
      <c r="W8" s="107" t="str">
        <f t="shared" ref="W8" si="3">IF(E8=" "," ",IF(E8="H",10^(0.75194503*LOG(K8/175.508)^2)*T8,IF(E8="F",10^(0.783497476* LOG(K8/153.655)^2)*T8,"")))</f>
        <v/>
      </c>
      <c r="X8" s="42"/>
      <c r="Y8" s="42"/>
      <c r="AB8" s="113" t="e">
        <f>T8-HLOOKUP(V8,Minimas!$C$3:$CD$12,2,FALSE)</f>
        <v>#VALUE!</v>
      </c>
      <c r="AC8" s="113" t="e">
        <f>T8-HLOOKUP(V8,Minimas!$C$3:$CD$12,3,FALSE)</f>
        <v>#VALUE!</v>
      </c>
      <c r="AD8" s="113" t="e">
        <f>T8-HLOOKUP(V8,Minimas!$C$3:$CD$12,4,FALSE)</f>
        <v>#VALUE!</v>
      </c>
      <c r="AE8" s="113" t="e">
        <f>T8-HLOOKUP(V8,Minimas!$C$3:$CD$12,5,FALSE)</f>
        <v>#VALUE!</v>
      </c>
      <c r="AF8" s="113" t="e">
        <f>T8-HLOOKUP(V8,Minimas!$C$3:$CD$12,6,FALSE)</f>
        <v>#VALUE!</v>
      </c>
      <c r="AG8" s="113" t="e">
        <f>T8-HLOOKUP(V8,Minimas!$C$3:$CD$12,7,FALSE)</f>
        <v>#VALUE!</v>
      </c>
      <c r="AH8" s="113" t="e">
        <f>T8-HLOOKUP(V8,Minimas!$C$3:$CD$12,8,FALSE)</f>
        <v>#VALUE!</v>
      </c>
      <c r="AI8" s="113" t="e">
        <f>T8-HLOOKUP(V8,Minimas!$C$3:$CD$12,9,FALSE)</f>
        <v>#VALUE!</v>
      </c>
      <c r="AJ8" s="113" t="e">
        <f>T8-HLOOKUP(V8,Minimas!$C$3:$CD$12,10,FALSE)</f>
        <v>#VALUE!</v>
      </c>
      <c r="AK8" s="114" t="str">
        <f t="shared" ref="AK8" si="4">IF(E8=0," ",IF(AJ8&gt;=0,$AJ$5,IF(AI8&gt;=0,$AI$5,IF(AH8&gt;=0,$AH$5,IF(AG8&gt;=0,$AG$5,IF(AF8&gt;=0,$AF$5,IF(AE8&gt;=0,$AE$5,IF(AD8&gt;=0,$AD$5,IF(AC8&gt;=0,$AC$5,$AB$5)))))))))</f>
        <v xml:space="preserve"> </v>
      </c>
      <c r="AL8" s="114"/>
      <c r="AM8" s="114" t="str">
        <f t="shared" ref="AM8" si="5">IF(AK8="","",AK8)</f>
        <v xml:space="preserve"> </v>
      </c>
      <c r="AN8" s="114" t="str">
        <f t="shared" ref="AN8" si="6">IF(E8=0," ",IF(AJ8&gt;=0,AJ8,IF(AI8&gt;=0,AI8,IF(AH8&gt;=0,AH8,IF(AG8&gt;=0,AG8,IF(AF8&gt;=0,AF8,IF(AE8&gt;=0,AE8,IF(AD8&gt;=0,AD8,IF(AC8&gt;=0,AC8,AB8)))))))))</f>
        <v xml:space="preserve"> </v>
      </c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</row>
    <row r="9" spans="1:107" s="5" customFormat="1" ht="30" customHeight="1" x14ac:dyDescent="0.2">
      <c r="B9" s="83"/>
      <c r="C9" s="86"/>
      <c r="D9" s="87"/>
      <c r="E9" s="89"/>
      <c r="F9" s="117"/>
      <c r="G9" s="118"/>
      <c r="H9" s="91"/>
      <c r="I9" s="94"/>
      <c r="J9" s="95"/>
      <c r="K9" s="81"/>
      <c r="L9" s="100"/>
      <c r="M9" s="101"/>
      <c r="N9" s="101"/>
      <c r="O9" s="102" t="str">
        <f t="shared" ref="O9:O72" si="7">IF(E9="","",IF(MAXA(L9:N9)&lt;=0,0,MAXA(L9:N9)))</f>
        <v/>
      </c>
      <c r="P9" s="100"/>
      <c r="Q9" s="101"/>
      <c r="R9" s="101"/>
      <c r="S9" s="102" t="str">
        <f t="shared" ref="S9:S72" si="8">IF(E9="","",IF(MAXA(P9:R9)&lt;=0,0,MAXA(P9:R9)))</f>
        <v/>
      </c>
      <c r="T9" s="104" t="str">
        <f t="shared" ref="T9:T72" si="9">IF(E9="","",IF(OR(O9=0,S9=0),0,O9+S9))</f>
        <v/>
      </c>
      <c r="U9" s="105" t="str">
        <f t="shared" ref="U9:U72" si="10">+CONCATENATE(AM9," ",AN9)</f>
        <v xml:space="preserve">   </v>
      </c>
      <c r="V9" s="106" t="str">
        <f>IF(E9=0," ",IF(E9="H",IF(H9&lt;2000,VLOOKUP(K9,Minimas!$A$15:$G$29,7),IF(AND(H9&gt;1999,H9&lt;2003),VLOOKUP(K9,Minimas!$A$15:$G$29,6),IF(AND(H9&gt;2002,H9&lt;2005),VLOOKUP(K9,Minimas!$A$15:$G$29,5),IF(AND(H9&gt;2004,H9&lt;2007),VLOOKUP(K9,Minimas!$A$15:$G$29,4),VLOOKUP(K9,Minimas!$A$15:$G$29,3))))),IF(H9&lt;2000,VLOOKUP(K9,Minimas!$H$15:$N$29,7),IF(AND(H9&gt;1999,H9&lt;2003),VLOOKUP(K9,Minimas!$H$15:$N$29,6),IF(AND(H9&gt;2002,H9&lt;2005),VLOOKUP(K9,Minimas!$H$15:$N$29,5),IF(AND(H9&gt;2004,H9&lt;2007),VLOOKUP(K9,Minimas!$H$15:$N$29,4),VLOOKUP(K9,Minimas!$H$15:$N$29,3)))))))</f>
        <v xml:space="preserve"> </v>
      </c>
      <c r="W9" s="107" t="str">
        <f t="shared" ref="W9:W72" si="11">IF(E9=" "," ",IF(E9="H",10^(0.75194503*LOG(K9/175.508)^2)*T9,IF(E9="F",10^(0.783497476* LOG(K9/153.655)^2)*T9,"")))</f>
        <v/>
      </c>
      <c r="X9" s="42"/>
      <c r="Y9" s="42"/>
      <c r="AB9" s="113" t="e">
        <f>T9-HLOOKUP(V9,Minimas!$C$3:$CD$12,2,FALSE)</f>
        <v>#VALUE!</v>
      </c>
      <c r="AC9" s="113" t="e">
        <f>T9-HLOOKUP(V9,Minimas!$C$3:$CD$12,3,FALSE)</f>
        <v>#VALUE!</v>
      </c>
      <c r="AD9" s="113" t="e">
        <f>T9-HLOOKUP(V9,Minimas!$C$3:$CD$12,4,FALSE)</f>
        <v>#VALUE!</v>
      </c>
      <c r="AE9" s="113" t="e">
        <f>T9-HLOOKUP(V9,Minimas!$C$3:$CD$12,5,FALSE)</f>
        <v>#VALUE!</v>
      </c>
      <c r="AF9" s="113" t="e">
        <f>T9-HLOOKUP(V9,Minimas!$C$3:$CD$12,6,FALSE)</f>
        <v>#VALUE!</v>
      </c>
      <c r="AG9" s="113" t="e">
        <f>T9-HLOOKUP(V9,Minimas!$C$3:$CD$12,7,FALSE)</f>
        <v>#VALUE!</v>
      </c>
      <c r="AH9" s="113" t="e">
        <f>T9-HLOOKUP(V9,Minimas!$C$3:$CD$12,8,FALSE)</f>
        <v>#VALUE!</v>
      </c>
      <c r="AI9" s="113" t="e">
        <f>T9-HLOOKUP(V9,Minimas!$C$3:$CD$12,9,FALSE)</f>
        <v>#VALUE!</v>
      </c>
      <c r="AJ9" s="113" t="e">
        <f>T9-HLOOKUP(V9,Minimas!$C$3:$CD$12,10,FALSE)</f>
        <v>#VALUE!</v>
      </c>
      <c r="AK9" s="114" t="str">
        <f t="shared" ref="AK9:AK72" si="12">IF(E9=0," ",IF(AJ9&gt;=0,$AJ$5,IF(AI9&gt;=0,$AI$5,IF(AH9&gt;=0,$AH$5,IF(AG9&gt;=0,$AG$5,IF(AF9&gt;=0,$AF$5,IF(AE9&gt;=0,$AE$5,IF(AD9&gt;=0,$AD$5,IF(AC9&gt;=0,$AC$5,$AB$5)))))))))</f>
        <v xml:space="preserve"> </v>
      </c>
      <c r="AL9" s="114"/>
      <c r="AM9" s="114" t="str">
        <f t="shared" ref="AM9:AM72" si="13">IF(AK9="","",AK9)</f>
        <v xml:space="preserve"> </v>
      </c>
      <c r="AN9" s="114" t="str">
        <f t="shared" ref="AN9:AN72" si="14">IF(E9=0," ",IF(AJ9&gt;=0,AJ9,IF(AI9&gt;=0,AI9,IF(AH9&gt;=0,AH9,IF(AG9&gt;=0,AG9,IF(AF9&gt;=0,AF9,IF(AE9&gt;=0,AE9,IF(AD9&gt;=0,AD9,IF(AC9&gt;=0,AC9,AB9)))))))))</f>
        <v xml:space="preserve"> </v>
      </c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</row>
    <row r="10" spans="1:107" s="5" customFormat="1" ht="30" customHeight="1" x14ac:dyDescent="0.2">
      <c r="B10" s="83"/>
      <c r="C10" s="86"/>
      <c r="D10" s="87"/>
      <c r="E10" s="89"/>
      <c r="F10" s="117"/>
      <c r="G10" s="118"/>
      <c r="H10" s="91"/>
      <c r="I10" s="94"/>
      <c r="J10" s="95"/>
      <c r="K10" s="81"/>
      <c r="L10" s="100"/>
      <c r="M10" s="101"/>
      <c r="N10" s="101"/>
      <c r="O10" s="102" t="str">
        <f t="shared" si="7"/>
        <v/>
      </c>
      <c r="P10" s="100"/>
      <c r="Q10" s="101"/>
      <c r="R10" s="101"/>
      <c r="S10" s="102" t="str">
        <f t="shared" si="8"/>
        <v/>
      </c>
      <c r="T10" s="104" t="str">
        <f t="shared" si="9"/>
        <v/>
      </c>
      <c r="U10" s="105" t="str">
        <f t="shared" si="10"/>
        <v xml:space="preserve">   </v>
      </c>
      <c r="V10" s="106" t="str">
        <f>IF(E10=0," ",IF(E10="H",IF(H10&lt;2000,VLOOKUP(K10,Minimas!$A$15:$G$29,7),IF(AND(H10&gt;1999,H10&lt;2003),VLOOKUP(K10,Minimas!$A$15:$G$29,6),IF(AND(H10&gt;2002,H10&lt;2005),VLOOKUP(K10,Minimas!$A$15:$G$29,5),IF(AND(H10&gt;2004,H10&lt;2007),VLOOKUP(K10,Minimas!$A$15:$G$29,4),VLOOKUP(K10,Minimas!$A$15:$G$29,3))))),IF(H10&lt;2000,VLOOKUP(K10,Minimas!$H$15:$N$29,7),IF(AND(H10&gt;1999,H10&lt;2003),VLOOKUP(K10,Minimas!$H$15:$N$29,6),IF(AND(H10&gt;2002,H10&lt;2005),VLOOKUP(K10,Minimas!$H$15:$N$29,5),IF(AND(H10&gt;2004,H10&lt;2007),VLOOKUP(K10,Minimas!$H$15:$N$29,4),VLOOKUP(K10,Minimas!$H$15:$N$29,3)))))))</f>
        <v xml:space="preserve"> </v>
      </c>
      <c r="W10" s="107" t="str">
        <f t="shared" si="11"/>
        <v/>
      </c>
      <c r="X10" s="42"/>
      <c r="Y10" s="42"/>
      <c r="AB10" s="113" t="e">
        <f>T10-HLOOKUP(V10,Minimas!$C$3:$CD$12,2,FALSE)</f>
        <v>#VALUE!</v>
      </c>
      <c r="AC10" s="113" t="e">
        <f>T10-HLOOKUP(V10,Minimas!$C$3:$CD$12,3,FALSE)</f>
        <v>#VALUE!</v>
      </c>
      <c r="AD10" s="113" t="e">
        <f>T10-HLOOKUP(V10,Minimas!$C$3:$CD$12,4,FALSE)</f>
        <v>#VALUE!</v>
      </c>
      <c r="AE10" s="113" t="e">
        <f>T10-HLOOKUP(V10,Minimas!$C$3:$CD$12,5,FALSE)</f>
        <v>#VALUE!</v>
      </c>
      <c r="AF10" s="113" t="e">
        <f>T10-HLOOKUP(V10,Minimas!$C$3:$CD$12,6,FALSE)</f>
        <v>#VALUE!</v>
      </c>
      <c r="AG10" s="113" t="e">
        <f>T10-HLOOKUP(V10,Minimas!$C$3:$CD$12,7,FALSE)</f>
        <v>#VALUE!</v>
      </c>
      <c r="AH10" s="113" t="e">
        <f>T10-HLOOKUP(V10,Minimas!$C$3:$CD$12,8,FALSE)</f>
        <v>#VALUE!</v>
      </c>
      <c r="AI10" s="113" t="e">
        <f>T10-HLOOKUP(V10,Minimas!$C$3:$CD$12,9,FALSE)</f>
        <v>#VALUE!</v>
      </c>
      <c r="AJ10" s="113" t="e">
        <f>T10-HLOOKUP(V10,Minimas!$C$3:$CD$12,10,FALSE)</f>
        <v>#VALUE!</v>
      </c>
      <c r="AK10" s="114" t="str">
        <f t="shared" si="12"/>
        <v xml:space="preserve"> </v>
      </c>
      <c r="AL10" s="114"/>
      <c r="AM10" s="114" t="str">
        <f t="shared" si="13"/>
        <v xml:space="preserve"> </v>
      </c>
      <c r="AN10" s="114" t="str">
        <f t="shared" si="14"/>
        <v xml:space="preserve"> </v>
      </c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</row>
    <row r="11" spans="1:107" s="5" customFormat="1" ht="30" customHeight="1" x14ac:dyDescent="0.2">
      <c r="B11" s="83"/>
      <c r="C11" s="86"/>
      <c r="D11" s="87"/>
      <c r="E11" s="89"/>
      <c r="F11" s="117"/>
      <c r="G11" s="118"/>
      <c r="H11" s="91"/>
      <c r="I11" s="94"/>
      <c r="J11" s="95"/>
      <c r="K11" s="81"/>
      <c r="L11" s="100"/>
      <c r="M11" s="101"/>
      <c r="N11" s="101"/>
      <c r="O11" s="102" t="str">
        <f t="shared" si="7"/>
        <v/>
      </c>
      <c r="P11" s="100"/>
      <c r="Q11" s="101"/>
      <c r="R11" s="101"/>
      <c r="S11" s="102" t="str">
        <f t="shared" si="8"/>
        <v/>
      </c>
      <c r="T11" s="104" t="str">
        <f t="shared" si="9"/>
        <v/>
      </c>
      <c r="U11" s="105" t="str">
        <f t="shared" si="10"/>
        <v xml:space="preserve">   </v>
      </c>
      <c r="V11" s="106" t="str">
        <f>IF(E11=0," ",IF(E11="H",IF(H11&lt;2000,VLOOKUP(K11,Minimas!$A$15:$G$29,7),IF(AND(H11&gt;1999,H11&lt;2003),VLOOKUP(K11,Minimas!$A$15:$G$29,6),IF(AND(H11&gt;2002,H11&lt;2005),VLOOKUP(K11,Minimas!$A$15:$G$29,5),IF(AND(H11&gt;2004,H11&lt;2007),VLOOKUP(K11,Minimas!$A$15:$G$29,4),VLOOKUP(K11,Minimas!$A$15:$G$29,3))))),IF(H11&lt;2000,VLOOKUP(K11,Minimas!$H$15:$N$29,7),IF(AND(H11&gt;1999,H11&lt;2003),VLOOKUP(K11,Minimas!$H$15:$N$29,6),IF(AND(H11&gt;2002,H11&lt;2005),VLOOKUP(K11,Minimas!$H$15:$N$29,5),IF(AND(H11&gt;2004,H11&lt;2007),VLOOKUP(K11,Minimas!$H$15:$N$29,4),VLOOKUP(K11,Minimas!$H$15:$N$29,3)))))))</f>
        <v xml:space="preserve"> </v>
      </c>
      <c r="W11" s="107" t="str">
        <f t="shared" si="11"/>
        <v/>
      </c>
      <c r="X11" s="42"/>
      <c r="Y11" s="42"/>
      <c r="AB11" s="113" t="e">
        <f>T11-HLOOKUP(V11,Minimas!$C$3:$CD$12,2,FALSE)</f>
        <v>#VALUE!</v>
      </c>
      <c r="AC11" s="113" t="e">
        <f>T11-HLOOKUP(V11,Minimas!$C$3:$CD$12,3,FALSE)</f>
        <v>#VALUE!</v>
      </c>
      <c r="AD11" s="113" t="e">
        <f>T11-HLOOKUP(V11,Minimas!$C$3:$CD$12,4,FALSE)</f>
        <v>#VALUE!</v>
      </c>
      <c r="AE11" s="113" t="e">
        <f>T11-HLOOKUP(V11,Minimas!$C$3:$CD$12,5,FALSE)</f>
        <v>#VALUE!</v>
      </c>
      <c r="AF11" s="113" t="e">
        <f>T11-HLOOKUP(V11,Minimas!$C$3:$CD$12,6,FALSE)</f>
        <v>#VALUE!</v>
      </c>
      <c r="AG11" s="113" t="e">
        <f>T11-HLOOKUP(V11,Minimas!$C$3:$CD$12,7,FALSE)</f>
        <v>#VALUE!</v>
      </c>
      <c r="AH11" s="113" t="e">
        <f>T11-HLOOKUP(V11,Minimas!$C$3:$CD$12,8,FALSE)</f>
        <v>#VALUE!</v>
      </c>
      <c r="AI11" s="113" t="e">
        <f>T11-HLOOKUP(V11,Minimas!$C$3:$CD$12,9,FALSE)</f>
        <v>#VALUE!</v>
      </c>
      <c r="AJ11" s="113" t="e">
        <f>T11-HLOOKUP(V11,Minimas!$C$3:$CD$12,10,FALSE)</f>
        <v>#VALUE!</v>
      </c>
      <c r="AK11" s="114" t="str">
        <f t="shared" si="12"/>
        <v xml:space="preserve"> </v>
      </c>
      <c r="AL11" s="114"/>
      <c r="AM11" s="114" t="str">
        <f t="shared" si="13"/>
        <v xml:space="preserve"> </v>
      </c>
      <c r="AN11" s="114" t="str">
        <f t="shared" si="14"/>
        <v xml:space="preserve"> </v>
      </c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</row>
    <row r="12" spans="1:107" s="5" customFormat="1" ht="30" customHeight="1" x14ac:dyDescent="0.2">
      <c r="B12" s="83"/>
      <c r="C12" s="86"/>
      <c r="D12" s="87"/>
      <c r="E12" s="89"/>
      <c r="F12" s="117"/>
      <c r="G12" s="118"/>
      <c r="H12" s="91"/>
      <c r="I12" s="94"/>
      <c r="J12" s="95"/>
      <c r="K12" s="81"/>
      <c r="L12" s="100"/>
      <c r="M12" s="101"/>
      <c r="N12" s="101"/>
      <c r="O12" s="102" t="str">
        <f t="shared" si="7"/>
        <v/>
      </c>
      <c r="P12" s="100"/>
      <c r="Q12" s="101"/>
      <c r="R12" s="101"/>
      <c r="S12" s="102" t="str">
        <f t="shared" si="8"/>
        <v/>
      </c>
      <c r="T12" s="104" t="str">
        <f t="shared" si="9"/>
        <v/>
      </c>
      <c r="U12" s="105" t="str">
        <f t="shared" si="10"/>
        <v xml:space="preserve">   </v>
      </c>
      <c r="V12" s="106" t="str">
        <f>IF(E12=0," ",IF(E12="H",IF(H12&lt;2000,VLOOKUP(K12,Minimas!$A$15:$G$29,7),IF(AND(H12&gt;1999,H12&lt;2003),VLOOKUP(K12,Minimas!$A$15:$G$29,6),IF(AND(H12&gt;2002,H12&lt;2005),VLOOKUP(K12,Minimas!$A$15:$G$29,5),IF(AND(H12&gt;2004,H12&lt;2007),VLOOKUP(K12,Minimas!$A$15:$G$29,4),VLOOKUP(K12,Minimas!$A$15:$G$29,3))))),IF(H12&lt;2000,VLOOKUP(K12,Minimas!$H$15:$N$29,7),IF(AND(H12&gt;1999,H12&lt;2003),VLOOKUP(K12,Minimas!$H$15:$N$29,6),IF(AND(H12&gt;2002,H12&lt;2005),VLOOKUP(K12,Minimas!$H$15:$N$29,5),IF(AND(H12&gt;2004,H12&lt;2007),VLOOKUP(K12,Minimas!$H$15:$N$29,4),VLOOKUP(K12,Minimas!$H$15:$N$29,3)))))))</f>
        <v xml:space="preserve"> </v>
      </c>
      <c r="W12" s="107" t="str">
        <f t="shared" si="11"/>
        <v/>
      </c>
      <c r="X12" s="42"/>
      <c r="Y12" s="42"/>
      <c r="AB12" s="113" t="e">
        <f>T12-HLOOKUP(V12,Minimas!$C$3:$CD$12,2,FALSE)</f>
        <v>#VALUE!</v>
      </c>
      <c r="AC12" s="113" t="e">
        <f>T12-HLOOKUP(V12,Minimas!$C$3:$CD$12,3,FALSE)</f>
        <v>#VALUE!</v>
      </c>
      <c r="AD12" s="113" t="e">
        <f>T12-HLOOKUP(V12,Minimas!$C$3:$CD$12,4,FALSE)</f>
        <v>#VALUE!</v>
      </c>
      <c r="AE12" s="113" t="e">
        <f>T12-HLOOKUP(V12,Minimas!$C$3:$CD$12,5,FALSE)</f>
        <v>#VALUE!</v>
      </c>
      <c r="AF12" s="113" t="e">
        <f>T12-HLOOKUP(V12,Minimas!$C$3:$CD$12,6,FALSE)</f>
        <v>#VALUE!</v>
      </c>
      <c r="AG12" s="113" t="e">
        <f>T12-HLOOKUP(V12,Minimas!$C$3:$CD$12,7,FALSE)</f>
        <v>#VALUE!</v>
      </c>
      <c r="AH12" s="113" t="e">
        <f>T12-HLOOKUP(V12,Minimas!$C$3:$CD$12,8,FALSE)</f>
        <v>#VALUE!</v>
      </c>
      <c r="AI12" s="113" t="e">
        <f>T12-HLOOKUP(V12,Minimas!$C$3:$CD$12,9,FALSE)</f>
        <v>#VALUE!</v>
      </c>
      <c r="AJ12" s="113" t="e">
        <f>T12-HLOOKUP(V12,Minimas!$C$3:$CD$12,10,FALSE)</f>
        <v>#VALUE!</v>
      </c>
      <c r="AK12" s="114" t="str">
        <f t="shared" si="12"/>
        <v xml:space="preserve"> </v>
      </c>
      <c r="AL12" s="114"/>
      <c r="AM12" s="114" t="str">
        <f t="shared" si="13"/>
        <v xml:space="preserve"> </v>
      </c>
      <c r="AN12" s="114" t="str">
        <f t="shared" si="14"/>
        <v xml:space="preserve"> </v>
      </c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</row>
    <row r="13" spans="1:107" s="5" customFormat="1" ht="30" customHeight="1" x14ac:dyDescent="0.2">
      <c r="B13" s="83"/>
      <c r="C13" s="86"/>
      <c r="D13" s="87"/>
      <c r="E13" s="89"/>
      <c r="F13" s="117"/>
      <c r="G13" s="118"/>
      <c r="H13" s="91"/>
      <c r="I13" s="94"/>
      <c r="J13" s="95"/>
      <c r="K13" s="81"/>
      <c r="L13" s="100"/>
      <c r="M13" s="101"/>
      <c r="N13" s="101"/>
      <c r="O13" s="102" t="str">
        <f t="shared" si="7"/>
        <v/>
      </c>
      <c r="P13" s="100"/>
      <c r="Q13" s="101"/>
      <c r="R13" s="101"/>
      <c r="S13" s="102" t="str">
        <f t="shared" si="8"/>
        <v/>
      </c>
      <c r="T13" s="104" t="str">
        <f t="shared" si="9"/>
        <v/>
      </c>
      <c r="U13" s="105" t="str">
        <f t="shared" si="10"/>
        <v xml:space="preserve">   </v>
      </c>
      <c r="V13" s="106" t="str">
        <f>IF(E13=0," ",IF(E13="H",IF(H13&lt;2000,VLOOKUP(K13,Minimas!$A$15:$G$29,7),IF(AND(H13&gt;1999,H13&lt;2003),VLOOKUP(K13,Minimas!$A$15:$G$29,6),IF(AND(H13&gt;2002,H13&lt;2005),VLOOKUP(K13,Minimas!$A$15:$G$29,5),IF(AND(H13&gt;2004,H13&lt;2007),VLOOKUP(K13,Minimas!$A$15:$G$29,4),VLOOKUP(K13,Minimas!$A$15:$G$29,3))))),IF(H13&lt;2000,VLOOKUP(K13,Minimas!$H$15:$N$29,7),IF(AND(H13&gt;1999,H13&lt;2003),VLOOKUP(K13,Minimas!$H$15:$N$29,6),IF(AND(H13&gt;2002,H13&lt;2005),VLOOKUP(K13,Minimas!$H$15:$N$29,5),IF(AND(H13&gt;2004,H13&lt;2007),VLOOKUP(K13,Minimas!$H$15:$N$29,4),VLOOKUP(K13,Minimas!$H$15:$N$29,3)))))))</f>
        <v xml:space="preserve"> </v>
      </c>
      <c r="W13" s="107" t="str">
        <f t="shared" si="11"/>
        <v/>
      </c>
      <c r="X13" s="42"/>
      <c r="Y13" s="42"/>
      <c r="AB13" s="113" t="e">
        <f>T13-HLOOKUP(V13,Minimas!$C$3:$CD$12,2,FALSE)</f>
        <v>#VALUE!</v>
      </c>
      <c r="AC13" s="113" t="e">
        <f>T13-HLOOKUP(V13,Minimas!$C$3:$CD$12,3,FALSE)</f>
        <v>#VALUE!</v>
      </c>
      <c r="AD13" s="113" t="e">
        <f>T13-HLOOKUP(V13,Minimas!$C$3:$CD$12,4,FALSE)</f>
        <v>#VALUE!</v>
      </c>
      <c r="AE13" s="113" t="e">
        <f>T13-HLOOKUP(V13,Minimas!$C$3:$CD$12,5,FALSE)</f>
        <v>#VALUE!</v>
      </c>
      <c r="AF13" s="113" t="e">
        <f>T13-HLOOKUP(V13,Minimas!$C$3:$CD$12,6,FALSE)</f>
        <v>#VALUE!</v>
      </c>
      <c r="AG13" s="113" t="e">
        <f>T13-HLOOKUP(V13,Minimas!$C$3:$CD$12,7,FALSE)</f>
        <v>#VALUE!</v>
      </c>
      <c r="AH13" s="113" t="e">
        <f>T13-HLOOKUP(V13,Minimas!$C$3:$CD$12,8,FALSE)</f>
        <v>#VALUE!</v>
      </c>
      <c r="AI13" s="113" t="e">
        <f>T13-HLOOKUP(V13,Minimas!$C$3:$CD$12,9,FALSE)</f>
        <v>#VALUE!</v>
      </c>
      <c r="AJ13" s="113" t="e">
        <f>T13-HLOOKUP(V13,Minimas!$C$3:$CD$12,10,FALSE)</f>
        <v>#VALUE!</v>
      </c>
      <c r="AK13" s="114" t="str">
        <f t="shared" si="12"/>
        <v xml:space="preserve"> </v>
      </c>
      <c r="AL13" s="114"/>
      <c r="AM13" s="114" t="str">
        <f t="shared" si="13"/>
        <v xml:space="preserve"> </v>
      </c>
      <c r="AN13" s="114" t="str">
        <f t="shared" si="14"/>
        <v xml:space="preserve"> </v>
      </c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</row>
    <row r="14" spans="1:107" s="5" customFormat="1" ht="30" customHeight="1" x14ac:dyDescent="0.2">
      <c r="B14" s="83"/>
      <c r="C14" s="86"/>
      <c r="D14" s="87"/>
      <c r="E14" s="89"/>
      <c r="F14" s="117"/>
      <c r="G14" s="118"/>
      <c r="H14" s="91"/>
      <c r="I14" s="94"/>
      <c r="J14" s="95"/>
      <c r="K14" s="81"/>
      <c r="L14" s="100"/>
      <c r="M14" s="101"/>
      <c r="N14" s="101"/>
      <c r="O14" s="102" t="str">
        <f t="shared" si="7"/>
        <v/>
      </c>
      <c r="P14" s="100"/>
      <c r="Q14" s="101"/>
      <c r="R14" s="101"/>
      <c r="S14" s="102" t="str">
        <f t="shared" si="8"/>
        <v/>
      </c>
      <c r="T14" s="104" t="str">
        <f t="shared" si="9"/>
        <v/>
      </c>
      <c r="U14" s="105" t="str">
        <f t="shared" si="10"/>
        <v xml:space="preserve">   </v>
      </c>
      <c r="V14" s="106" t="str">
        <f>IF(E14=0," ",IF(E14="H",IF(H14&lt;2000,VLOOKUP(K14,Minimas!$A$15:$G$29,7),IF(AND(H14&gt;1999,H14&lt;2003),VLOOKUP(K14,Minimas!$A$15:$G$29,6),IF(AND(H14&gt;2002,H14&lt;2005),VLOOKUP(K14,Minimas!$A$15:$G$29,5),IF(AND(H14&gt;2004,H14&lt;2007),VLOOKUP(K14,Minimas!$A$15:$G$29,4),VLOOKUP(K14,Minimas!$A$15:$G$29,3))))),IF(H14&lt;2000,VLOOKUP(K14,Minimas!$H$15:$N$29,7),IF(AND(H14&gt;1999,H14&lt;2003),VLOOKUP(K14,Minimas!$H$15:$N$29,6),IF(AND(H14&gt;2002,H14&lt;2005),VLOOKUP(K14,Minimas!$H$15:$N$29,5),IF(AND(H14&gt;2004,H14&lt;2007),VLOOKUP(K14,Minimas!$H$15:$N$29,4),VLOOKUP(K14,Minimas!$H$15:$N$29,3)))))))</f>
        <v xml:space="preserve"> </v>
      </c>
      <c r="W14" s="107" t="str">
        <f t="shared" si="11"/>
        <v/>
      </c>
      <c r="X14" s="42"/>
      <c r="Y14" s="42"/>
      <c r="AB14" s="113" t="e">
        <f>T14-HLOOKUP(V14,Minimas!$C$3:$CD$12,2,FALSE)</f>
        <v>#VALUE!</v>
      </c>
      <c r="AC14" s="113" t="e">
        <f>T14-HLOOKUP(V14,Minimas!$C$3:$CD$12,3,FALSE)</f>
        <v>#VALUE!</v>
      </c>
      <c r="AD14" s="113" t="e">
        <f>T14-HLOOKUP(V14,Minimas!$C$3:$CD$12,4,FALSE)</f>
        <v>#VALUE!</v>
      </c>
      <c r="AE14" s="113" t="e">
        <f>T14-HLOOKUP(V14,Minimas!$C$3:$CD$12,5,FALSE)</f>
        <v>#VALUE!</v>
      </c>
      <c r="AF14" s="113" t="e">
        <f>T14-HLOOKUP(V14,Minimas!$C$3:$CD$12,6,FALSE)</f>
        <v>#VALUE!</v>
      </c>
      <c r="AG14" s="113" t="e">
        <f>T14-HLOOKUP(V14,Minimas!$C$3:$CD$12,7,FALSE)</f>
        <v>#VALUE!</v>
      </c>
      <c r="AH14" s="113" t="e">
        <f>T14-HLOOKUP(V14,Minimas!$C$3:$CD$12,8,FALSE)</f>
        <v>#VALUE!</v>
      </c>
      <c r="AI14" s="113" t="e">
        <f>T14-HLOOKUP(V14,Minimas!$C$3:$CD$12,9,FALSE)</f>
        <v>#VALUE!</v>
      </c>
      <c r="AJ14" s="113" t="e">
        <f>T14-HLOOKUP(V14,Minimas!$C$3:$CD$12,10,FALSE)</f>
        <v>#VALUE!</v>
      </c>
      <c r="AK14" s="114" t="str">
        <f t="shared" si="12"/>
        <v xml:space="preserve"> </v>
      </c>
      <c r="AL14" s="114"/>
      <c r="AM14" s="114" t="str">
        <f t="shared" si="13"/>
        <v xml:space="preserve"> </v>
      </c>
      <c r="AN14" s="114" t="str">
        <f t="shared" si="14"/>
        <v xml:space="preserve"> </v>
      </c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</row>
    <row r="15" spans="1:107" s="5" customFormat="1" ht="30" customHeight="1" x14ac:dyDescent="0.2">
      <c r="B15" s="83"/>
      <c r="C15" s="86"/>
      <c r="D15" s="87"/>
      <c r="E15" s="89"/>
      <c r="F15" s="117"/>
      <c r="G15" s="118"/>
      <c r="H15" s="91"/>
      <c r="I15" s="94"/>
      <c r="J15" s="95"/>
      <c r="K15" s="81"/>
      <c r="L15" s="100"/>
      <c r="M15" s="101"/>
      <c r="N15" s="101"/>
      <c r="O15" s="102" t="str">
        <f t="shared" si="7"/>
        <v/>
      </c>
      <c r="P15" s="100"/>
      <c r="Q15" s="101"/>
      <c r="R15" s="101"/>
      <c r="S15" s="102" t="str">
        <f t="shared" si="8"/>
        <v/>
      </c>
      <c r="T15" s="104" t="str">
        <f t="shared" si="9"/>
        <v/>
      </c>
      <c r="U15" s="105" t="str">
        <f t="shared" si="10"/>
        <v xml:space="preserve">   </v>
      </c>
      <c r="V15" s="106" t="str">
        <f>IF(E15=0," ",IF(E15="H",IF(H15&lt;2000,VLOOKUP(K15,Minimas!$A$15:$G$29,7),IF(AND(H15&gt;1999,H15&lt;2003),VLOOKUP(K15,Minimas!$A$15:$G$29,6),IF(AND(H15&gt;2002,H15&lt;2005),VLOOKUP(K15,Minimas!$A$15:$G$29,5),IF(AND(H15&gt;2004,H15&lt;2007),VLOOKUP(K15,Minimas!$A$15:$G$29,4),VLOOKUP(K15,Minimas!$A$15:$G$29,3))))),IF(H15&lt;2000,VLOOKUP(K15,Minimas!$H$15:$N$29,7),IF(AND(H15&gt;1999,H15&lt;2003),VLOOKUP(K15,Minimas!$H$15:$N$29,6),IF(AND(H15&gt;2002,H15&lt;2005),VLOOKUP(K15,Minimas!$H$15:$N$29,5),IF(AND(H15&gt;2004,H15&lt;2007),VLOOKUP(K15,Minimas!$H$15:$N$29,4),VLOOKUP(K15,Minimas!$H$15:$N$29,3)))))))</f>
        <v xml:space="preserve"> </v>
      </c>
      <c r="W15" s="107" t="str">
        <f t="shared" si="11"/>
        <v/>
      </c>
      <c r="X15" s="42"/>
      <c r="Y15" s="42"/>
      <c r="AB15" s="113" t="e">
        <f>T15-HLOOKUP(V15,Minimas!$C$3:$CD$12,2,FALSE)</f>
        <v>#VALUE!</v>
      </c>
      <c r="AC15" s="113" t="e">
        <f>T15-HLOOKUP(V15,Minimas!$C$3:$CD$12,3,FALSE)</f>
        <v>#VALUE!</v>
      </c>
      <c r="AD15" s="113" t="e">
        <f>T15-HLOOKUP(V15,Minimas!$C$3:$CD$12,4,FALSE)</f>
        <v>#VALUE!</v>
      </c>
      <c r="AE15" s="113" t="e">
        <f>T15-HLOOKUP(V15,Minimas!$C$3:$CD$12,5,FALSE)</f>
        <v>#VALUE!</v>
      </c>
      <c r="AF15" s="113" t="e">
        <f>T15-HLOOKUP(V15,Minimas!$C$3:$CD$12,6,FALSE)</f>
        <v>#VALUE!</v>
      </c>
      <c r="AG15" s="113" t="e">
        <f>T15-HLOOKUP(V15,Minimas!$C$3:$CD$12,7,FALSE)</f>
        <v>#VALUE!</v>
      </c>
      <c r="AH15" s="113" t="e">
        <f>T15-HLOOKUP(V15,Minimas!$C$3:$CD$12,8,FALSE)</f>
        <v>#VALUE!</v>
      </c>
      <c r="AI15" s="113" t="e">
        <f>T15-HLOOKUP(V15,Minimas!$C$3:$CD$12,9,FALSE)</f>
        <v>#VALUE!</v>
      </c>
      <c r="AJ15" s="113" t="e">
        <f>T15-HLOOKUP(V15,Minimas!$C$3:$CD$12,10,FALSE)</f>
        <v>#VALUE!</v>
      </c>
      <c r="AK15" s="114" t="str">
        <f t="shared" si="12"/>
        <v xml:space="preserve"> </v>
      </c>
      <c r="AL15" s="114"/>
      <c r="AM15" s="114" t="str">
        <f t="shared" si="13"/>
        <v xml:space="preserve"> </v>
      </c>
      <c r="AN15" s="114" t="str">
        <f t="shared" si="14"/>
        <v xml:space="preserve"> </v>
      </c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</row>
    <row r="16" spans="1:107" s="5" customFormat="1" ht="30" customHeight="1" x14ac:dyDescent="0.2">
      <c r="B16" s="83"/>
      <c r="C16" s="86"/>
      <c r="D16" s="87"/>
      <c r="E16" s="89"/>
      <c r="F16" s="117"/>
      <c r="G16" s="118"/>
      <c r="H16" s="91"/>
      <c r="I16" s="94"/>
      <c r="J16" s="95"/>
      <c r="K16" s="81"/>
      <c r="L16" s="100"/>
      <c r="M16" s="101"/>
      <c r="N16" s="101"/>
      <c r="O16" s="102" t="str">
        <f t="shared" si="7"/>
        <v/>
      </c>
      <c r="P16" s="100"/>
      <c r="Q16" s="101"/>
      <c r="R16" s="101"/>
      <c r="S16" s="102" t="str">
        <f t="shared" si="8"/>
        <v/>
      </c>
      <c r="T16" s="104" t="str">
        <f t="shared" si="9"/>
        <v/>
      </c>
      <c r="U16" s="105" t="str">
        <f t="shared" si="10"/>
        <v xml:space="preserve">   </v>
      </c>
      <c r="V16" s="106" t="str">
        <f>IF(E16=0," ",IF(E16="H",IF(H16&lt;2000,VLOOKUP(K16,Minimas!$A$15:$G$29,7),IF(AND(H16&gt;1999,H16&lt;2003),VLOOKUP(K16,Minimas!$A$15:$G$29,6),IF(AND(H16&gt;2002,H16&lt;2005),VLOOKUP(K16,Minimas!$A$15:$G$29,5),IF(AND(H16&gt;2004,H16&lt;2007),VLOOKUP(K16,Minimas!$A$15:$G$29,4),VLOOKUP(K16,Minimas!$A$15:$G$29,3))))),IF(H16&lt;2000,VLOOKUP(K16,Minimas!$H$15:$N$29,7),IF(AND(H16&gt;1999,H16&lt;2003),VLOOKUP(K16,Minimas!$H$15:$N$29,6),IF(AND(H16&gt;2002,H16&lt;2005),VLOOKUP(K16,Minimas!$H$15:$N$29,5),IF(AND(H16&gt;2004,H16&lt;2007),VLOOKUP(K16,Minimas!$H$15:$N$29,4),VLOOKUP(K16,Minimas!$H$15:$N$29,3)))))))</f>
        <v xml:space="preserve"> </v>
      </c>
      <c r="W16" s="107" t="str">
        <f t="shared" si="11"/>
        <v/>
      </c>
      <c r="X16" s="42"/>
      <c r="Y16" s="42"/>
      <c r="AB16" s="113" t="e">
        <f>T16-HLOOKUP(V16,Minimas!$C$3:$CD$12,2,FALSE)</f>
        <v>#VALUE!</v>
      </c>
      <c r="AC16" s="113" t="e">
        <f>T16-HLOOKUP(V16,Minimas!$C$3:$CD$12,3,FALSE)</f>
        <v>#VALUE!</v>
      </c>
      <c r="AD16" s="113" t="e">
        <f>T16-HLOOKUP(V16,Minimas!$C$3:$CD$12,4,FALSE)</f>
        <v>#VALUE!</v>
      </c>
      <c r="AE16" s="113" t="e">
        <f>T16-HLOOKUP(V16,Minimas!$C$3:$CD$12,5,FALSE)</f>
        <v>#VALUE!</v>
      </c>
      <c r="AF16" s="113" t="e">
        <f>T16-HLOOKUP(V16,Minimas!$C$3:$CD$12,6,FALSE)</f>
        <v>#VALUE!</v>
      </c>
      <c r="AG16" s="113" t="e">
        <f>T16-HLOOKUP(V16,Minimas!$C$3:$CD$12,7,FALSE)</f>
        <v>#VALUE!</v>
      </c>
      <c r="AH16" s="113" t="e">
        <f>T16-HLOOKUP(V16,Minimas!$C$3:$CD$12,8,FALSE)</f>
        <v>#VALUE!</v>
      </c>
      <c r="AI16" s="113" t="e">
        <f>T16-HLOOKUP(V16,Minimas!$C$3:$CD$12,9,FALSE)</f>
        <v>#VALUE!</v>
      </c>
      <c r="AJ16" s="113" t="e">
        <f>T16-HLOOKUP(V16,Minimas!$C$3:$CD$12,10,FALSE)</f>
        <v>#VALUE!</v>
      </c>
      <c r="AK16" s="114" t="str">
        <f t="shared" si="12"/>
        <v xml:space="preserve"> </v>
      </c>
      <c r="AL16" s="114"/>
      <c r="AM16" s="114" t="str">
        <f t="shared" si="13"/>
        <v xml:space="preserve"> </v>
      </c>
      <c r="AN16" s="114" t="str">
        <f t="shared" si="14"/>
        <v xml:space="preserve"> </v>
      </c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</row>
    <row r="17" spans="2:107" s="5" customFormat="1" ht="30" customHeight="1" x14ac:dyDescent="0.2">
      <c r="B17" s="83"/>
      <c r="C17" s="86"/>
      <c r="D17" s="87"/>
      <c r="E17" s="89"/>
      <c r="F17" s="117"/>
      <c r="G17" s="118"/>
      <c r="H17" s="91"/>
      <c r="I17" s="94"/>
      <c r="J17" s="95"/>
      <c r="K17" s="81"/>
      <c r="L17" s="100"/>
      <c r="M17" s="101"/>
      <c r="N17" s="101"/>
      <c r="O17" s="102" t="str">
        <f t="shared" si="7"/>
        <v/>
      </c>
      <c r="P17" s="100"/>
      <c r="Q17" s="101"/>
      <c r="R17" s="101"/>
      <c r="S17" s="102" t="str">
        <f t="shared" si="8"/>
        <v/>
      </c>
      <c r="T17" s="104" t="str">
        <f t="shared" si="9"/>
        <v/>
      </c>
      <c r="U17" s="105" t="str">
        <f t="shared" si="10"/>
        <v xml:space="preserve">   </v>
      </c>
      <c r="V17" s="106" t="str">
        <f>IF(E17=0," ",IF(E17="H",IF(H17&lt;2000,VLOOKUP(K17,Minimas!$A$15:$G$29,7),IF(AND(H17&gt;1999,H17&lt;2003),VLOOKUP(K17,Minimas!$A$15:$G$29,6),IF(AND(H17&gt;2002,H17&lt;2005),VLOOKUP(K17,Minimas!$A$15:$G$29,5),IF(AND(H17&gt;2004,H17&lt;2007),VLOOKUP(K17,Minimas!$A$15:$G$29,4),VLOOKUP(K17,Minimas!$A$15:$G$29,3))))),IF(H17&lt;2000,VLOOKUP(K17,Minimas!$H$15:$N$29,7),IF(AND(H17&gt;1999,H17&lt;2003),VLOOKUP(K17,Minimas!$H$15:$N$29,6),IF(AND(H17&gt;2002,H17&lt;2005),VLOOKUP(K17,Minimas!$H$15:$N$29,5),IF(AND(H17&gt;2004,H17&lt;2007),VLOOKUP(K17,Minimas!$H$15:$N$29,4),VLOOKUP(K17,Minimas!$H$15:$N$29,3)))))))</f>
        <v xml:space="preserve"> </v>
      </c>
      <c r="W17" s="107" t="str">
        <f t="shared" si="11"/>
        <v/>
      </c>
      <c r="X17" s="42"/>
      <c r="Y17" s="42"/>
      <c r="AB17" s="113" t="e">
        <f>T17-HLOOKUP(V17,Minimas!$C$3:$CD$12,2,FALSE)</f>
        <v>#VALUE!</v>
      </c>
      <c r="AC17" s="113" t="e">
        <f>T17-HLOOKUP(V17,Minimas!$C$3:$CD$12,3,FALSE)</f>
        <v>#VALUE!</v>
      </c>
      <c r="AD17" s="113" t="e">
        <f>T17-HLOOKUP(V17,Minimas!$C$3:$CD$12,4,FALSE)</f>
        <v>#VALUE!</v>
      </c>
      <c r="AE17" s="113" t="e">
        <f>T17-HLOOKUP(V17,Minimas!$C$3:$CD$12,5,FALSE)</f>
        <v>#VALUE!</v>
      </c>
      <c r="AF17" s="113" t="e">
        <f>T17-HLOOKUP(V17,Minimas!$C$3:$CD$12,6,FALSE)</f>
        <v>#VALUE!</v>
      </c>
      <c r="AG17" s="113" t="e">
        <f>T17-HLOOKUP(V17,Minimas!$C$3:$CD$12,7,FALSE)</f>
        <v>#VALUE!</v>
      </c>
      <c r="AH17" s="113" t="e">
        <f>T17-HLOOKUP(V17,Minimas!$C$3:$CD$12,8,FALSE)</f>
        <v>#VALUE!</v>
      </c>
      <c r="AI17" s="113" t="e">
        <f>T17-HLOOKUP(V17,Minimas!$C$3:$CD$12,9,FALSE)</f>
        <v>#VALUE!</v>
      </c>
      <c r="AJ17" s="113" t="e">
        <f>T17-HLOOKUP(V17,Minimas!$C$3:$CD$12,10,FALSE)</f>
        <v>#VALUE!</v>
      </c>
      <c r="AK17" s="114" t="str">
        <f t="shared" si="12"/>
        <v xml:space="preserve"> </v>
      </c>
      <c r="AL17" s="114"/>
      <c r="AM17" s="114" t="str">
        <f t="shared" si="13"/>
        <v xml:space="preserve"> </v>
      </c>
      <c r="AN17" s="114" t="str">
        <f t="shared" si="14"/>
        <v xml:space="preserve"> </v>
      </c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</row>
    <row r="18" spans="2:107" s="5" customFormat="1" ht="30" customHeight="1" x14ac:dyDescent="0.2">
      <c r="B18" s="83"/>
      <c r="C18" s="86"/>
      <c r="D18" s="87"/>
      <c r="E18" s="89"/>
      <c r="F18" s="117"/>
      <c r="G18" s="118"/>
      <c r="H18" s="91"/>
      <c r="I18" s="94"/>
      <c r="J18" s="95"/>
      <c r="K18" s="81"/>
      <c r="L18" s="100"/>
      <c r="M18" s="101"/>
      <c r="N18" s="101"/>
      <c r="O18" s="102" t="str">
        <f t="shared" si="7"/>
        <v/>
      </c>
      <c r="P18" s="100"/>
      <c r="Q18" s="101"/>
      <c r="R18" s="101"/>
      <c r="S18" s="102" t="str">
        <f t="shared" si="8"/>
        <v/>
      </c>
      <c r="T18" s="104" t="str">
        <f t="shared" si="9"/>
        <v/>
      </c>
      <c r="U18" s="105" t="str">
        <f t="shared" si="10"/>
        <v xml:space="preserve">   </v>
      </c>
      <c r="V18" s="106" t="str">
        <f>IF(E18=0," ",IF(E18="H",IF(H18&lt;2000,VLOOKUP(K18,Minimas!$A$15:$G$29,7),IF(AND(H18&gt;1999,H18&lt;2003),VLOOKUP(K18,Minimas!$A$15:$G$29,6),IF(AND(H18&gt;2002,H18&lt;2005),VLOOKUP(K18,Minimas!$A$15:$G$29,5),IF(AND(H18&gt;2004,H18&lt;2007),VLOOKUP(K18,Minimas!$A$15:$G$29,4),VLOOKUP(K18,Minimas!$A$15:$G$29,3))))),IF(H18&lt;2000,VLOOKUP(K18,Minimas!$H$15:$N$29,7),IF(AND(H18&gt;1999,H18&lt;2003),VLOOKUP(K18,Minimas!$H$15:$N$29,6),IF(AND(H18&gt;2002,H18&lt;2005),VLOOKUP(K18,Minimas!$H$15:$N$29,5),IF(AND(H18&gt;2004,H18&lt;2007),VLOOKUP(K18,Minimas!$H$15:$N$29,4),VLOOKUP(K18,Minimas!$H$15:$N$29,3)))))))</f>
        <v xml:space="preserve"> </v>
      </c>
      <c r="W18" s="107" t="str">
        <f t="shared" si="11"/>
        <v/>
      </c>
      <c r="X18" s="42"/>
      <c r="Y18" s="42"/>
      <c r="AB18" s="113" t="e">
        <f>T18-HLOOKUP(V18,Minimas!$C$3:$CD$12,2,FALSE)</f>
        <v>#VALUE!</v>
      </c>
      <c r="AC18" s="113" t="e">
        <f>T18-HLOOKUP(V18,Minimas!$C$3:$CD$12,3,FALSE)</f>
        <v>#VALUE!</v>
      </c>
      <c r="AD18" s="113" t="e">
        <f>T18-HLOOKUP(V18,Minimas!$C$3:$CD$12,4,FALSE)</f>
        <v>#VALUE!</v>
      </c>
      <c r="AE18" s="113" t="e">
        <f>T18-HLOOKUP(V18,Minimas!$C$3:$CD$12,5,FALSE)</f>
        <v>#VALUE!</v>
      </c>
      <c r="AF18" s="113" t="e">
        <f>T18-HLOOKUP(V18,Minimas!$C$3:$CD$12,6,FALSE)</f>
        <v>#VALUE!</v>
      </c>
      <c r="AG18" s="113" t="e">
        <f>T18-HLOOKUP(V18,Minimas!$C$3:$CD$12,7,FALSE)</f>
        <v>#VALUE!</v>
      </c>
      <c r="AH18" s="113" t="e">
        <f>T18-HLOOKUP(V18,Minimas!$C$3:$CD$12,8,FALSE)</f>
        <v>#VALUE!</v>
      </c>
      <c r="AI18" s="113" t="e">
        <f>T18-HLOOKUP(V18,Minimas!$C$3:$CD$12,9,FALSE)</f>
        <v>#VALUE!</v>
      </c>
      <c r="AJ18" s="113" t="e">
        <f>T18-HLOOKUP(V18,Minimas!$C$3:$CD$12,10,FALSE)</f>
        <v>#VALUE!</v>
      </c>
      <c r="AK18" s="114" t="str">
        <f t="shared" si="12"/>
        <v xml:space="preserve"> </v>
      </c>
      <c r="AL18" s="114"/>
      <c r="AM18" s="114" t="str">
        <f t="shared" si="13"/>
        <v xml:space="preserve"> </v>
      </c>
      <c r="AN18" s="114" t="str">
        <f t="shared" si="14"/>
        <v xml:space="preserve"> </v>
      </c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</row>
    <row r="19" spans="2:107" s="5" customFormat="1" ht="30" customHeight="1" x14ac:dyDescent="0.2">
      <c r="B19" s="83"/>
      <c r="C19" s="86"/>
      <c r="D19" s="87"/>
      <c r="E19" s="89"/>
      <c r="F19" s="117"/>
      <c r="G19" s="118"/>
      <c r="H19" s="91"/>
      <c r="I19" s="94"/>
      <c r="J19" s="95"/>
      <c r="K19" s="81"/>
      <c r="L19" s="100"/>
      <c r="M19" s="101"/>
      <c r="N19" s="101"/>
      <c r="O19" s="102" t="str">
        <f t="shared" si="7"/>
        <v/>
      </c>
      <c r="P19" s="100"/>
      <c r="Q19" s="101"/>
      <c r="R19" s="101"/>
      <c r="S19" s="102" t="str">
        <f t="shared" si="8"/>
        <v/>
      </c>
      <c r="T19" s="104" t="str">
        <f t="shared" si="9"/>
        <v/>
      </c>
      <c r="U19" s="105" t="str">
        <f t="shared" si="10"/>
        <v xml:space="preserve">   </v>
      </c>
      <c r="V19" s="106" t="str">
        <f>IF(E19=0," ",IF(E19="H",IF(H19&lt;2000,VLOOKUP(K19,Minimas!$A$15:$G$29,7),IF(AND(H19&gt;1999,H19&lt;2003),VLOOKUP(K19,Minimas!$A$15:$G$29,6),IF(AND(H19&gt;2002,H19&lt;2005),VLOOKUP(K19,Minimas!$A$15:$G$29,5),IF(AND(H19&gt;2004,H19&lt;2007),VLOOKUP(K19,Minimas!$A$15:$G$29,4),VLOOKUP(K19,Minimas!$A$15:$G$29,3))))),IF(H19&lt;2000,VLOOKUP(K19,Minimas!$H$15:$N$29,7),IF(AND(H19&gt;1999,H19&lt;2003),VLOOKUP(K19,Minimas!$H$15:$N$29,6),IF(AND(H19&gt;2002,H19&lt;2005),VLOOKUP(K19,Minimas!$H$15:$N$29,5),IF(AND(H19&gt;2004,H19&lt;2007),VLOOKUP(K19,Minimas!$H$15:$N$29,4),VLOOKUP(K19,Minimas!$H$15:$N$29,3)))))))</f>
        <v xml:space="preserve"> </v>
      </c>
      <c r="W19" s="107" t="str">
        <f t="shared" si="11"/>
        <v/>
      </c>
      <c r="X19" s="42"/>
      <c r="Y19" s="42"/>
      <c r="AB19" s="113" t="e">
        <f>T19-HLOOKUP(V19,Minimas!$C$3:$CD$12,2,FALSE)</f>
        <v>#VALUE!</v>
      </c>
      <c r="AC19" s="113" t="e">
        <f>T19-HLOOKUP(V19,Minimas!$C$3:$CD$12,3,FALSE)</f>
        <v>#VALUE!</v>
      </c>
      <c r="AD19" s="113" t="e">
        <f>T19-HLOOKUP(V19,Minimas!$C$3:$CD$12,4,FALSE)</f>
        <v>#VALUE!</v>
      </c>
      <c r="AE19" s="113" t="e">
        <f>T19-HLOOKUP(V19,Minimas!$C$3:$CD$12,5,FALSE)</f>
        <v>#VALUE!</v>
      </c>
      <c r="AF19" s="113" t="e">
        <f>T19-HLOOKUP(V19,Minimas!$C$3:$CD$12,6,FALSE)</f>
        <v>#VALUE!</v>
      </c>
      <c r="AG19" s="113" t="e">
        <f>T19-HLOOKUP(V19,Minimas!$C$3:$CD$12,7,FALSE)</f>
        <v>#VALUE!</v>
      </c>
      <c r="AH19" s="113" t="e">
        <f>T19-HLOOKUP(V19,Minimas!$C$3:$CD$12,8,FALSE)</f>
        <v>#VALUE!</v>
      </c>
      <c r="AI19" s="113" t="e">
        <f>T19-HLOOKUP(V19,Minimas!$C$3:$CD$12,9,FALSE)</f>
        <v>#VALUE!</v>
      </c>
      <c r="AJ19" s="113" t="e">
        <f>T19-HLOOKUP(V19,Minimas!$C$3:$CD$12,10,FALSE)</f>
        <v>#VALUE!</v>
      </c>
      <c r="AK19" s="114" t="str">
        <f t="shared" si="12"/>
        <v xml:space="preserve"> </v>
      </c>
      <c r="AL19" s="114"/>
      <c r="AM19" s="114" t="str">
        <f t="shared" si="13"/>
        <v xml:space="preserve"> </v>
      </c>
      <c r="AN19" s="114" t="str">
        <f t="shared" si="14"/>
        <v xml:space="preserve"> </v>
      </c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</row>
    <row r="20" spans="2:107" s="5" customFormat="1" ht="30" customHeight="1" x14ac:dyDescent="0.2">
      <c r="B20" s="83"/>
      <c r="C20" s="86"/>
      <c r="D20" s="87"/>
      <c r="E20" s="89"/>
      <c r="F20" s="117"/>
      <c r="G20" s="118"/>
      <c r="H20" s="91"/>
      <c r="I20" s="94"/>
      <c r="J20" s="95"/>
      <c r="K20" s="81"/>
      <c r="L20" s="100"/>
      <c r="M20" s="101"/>
      <c r="N20" s="101"/>
      <c r="O20" s="102" t="str">
        <f t="shared" si="7"/>
        <v/>
      </c>
      <c r="P20" s="100"/>
      <c r="Q20" s="101"/>
      <c r="R20" s="101"/>
      <c r="S20" s="102" t="str">
        <f t="shared" si="8"/>
        <v/>
      </c>
      <c r="T20" s="104" t="str">
        <f t="shared" si="9"/>
        <v/>
      </c>
      <c r="U20" s="105" t="str">
        <f t="shared" si="10"/>
        <v xml:space="preserve">   </v>
      </c>
      <c r="V20" s="106" t="str">
        <f>IF(E20=0," ",IF(E20="H",IF(H20&lt;2000,VLOOKUP(K20,Minimas!$A$15:$G$29,7),IF(AND(H20&gt;1999,H20&lt;2003),VLOOKUP(K20,Minimas!$A$15:$G$29,6),IF(AND(H20&gt;2002,H20&lt;2005),VLOOKUP(K20,Minimas!$A$15:$G$29,5),IF(AND(H20&gt;2004,H20&lt;2007),VLOOKUP(K20,Minimas!$A$15:$G$29,4),VLOOKUP(K20,Minimas!$A$15:$G$29,3))))),IF(H20&lt;2000,VLOOKUP(K20,Minimas!$H$15:$N$29,7),IF(AND(H20&gt;1999,H20&lt;2003),VLOOKUP(K20,Minimas!$H$15:$N$29,6),IF(AND(H20&gt;2002,H20&lt;2005),VLOOKUP(K20,Minimas!$H$15:$N$29,5),IF(AND(H20&gt;2004,H20&lt;2007),VLOOKUP(K20,Minimas!$H$15:$N$29,4),VLOOKUP(K20,Minimas!$H$15:$N$29,3)))))))</f>
        <v xml:space="preserve"> </v>
      </c>
      <c r="W20" s="107" t="str">
        <f t="shared" si="11"/>
        <v/>
      </c>
      <c r="X20" s="42"/>
      <c r="Y20" s="42"/>
      <c r="AB20" s="113" t="e">
        <f>T20-HLOOKUP(V20,Minimas!$C$3:$CD$12,2,FALSE)</f>
        <v>#VALUE!</v>
      </c>
      <c r="AC20" s="113" t="e">
        <f>T20-HLOOKUP(V20,Minimas!$C$3:$CD$12,3,FALSE)</f>
        <v>#VALUE!</v>
      </c>
      <c r="AD20" s="113" t="e">
        <f>T20-HLOOKUP(V20,Minimas!$C$3:$CD$12,4,FALSE)</f>
        <v>#VALUE!</v>
      </c>
      <c r="AE20" s="113" t="e">
        <f>T20-HLOOKUP(V20,Minimas!$C$3:$CD$12,5,FALSE)</f>
        <v>#VALUE!</v>
      </c>
      <c r="AF20" s="113" t="e">
        <f>T20-HLOOKUP(V20,Minimas!$C$3:$CD$12,6,FALSE)</f>
        <v>#VALUE!</v>
      </c>
      <c r="AG20" s="113" t="e">
        <f>T20-HLOOKUP(V20,Minimas!$C$3:$CD$12,7,FALSE)</f>
        <v>#VALUE!</v>
      </c>
      <c r="AH20" s="113" t="e">
        <f>T20-HLOOKUP(V20,Minimas!$C$3:$CD$12,8,FALSE)</f>
        <v>#VALUE!</v>
      </c>
      <c r="AI20" s="113" t="e">
        <f>T20-HLOOKUP(V20,Minimas!$C$3:$CD$12,9,FALSE)</f>
        <v>#VALUE!</v>
      </c>
      <c r="AJ20" s="113" t="e">
        <f>T20-HLOOKUP(V20,Minimas!$C$3:$CD$12,10,FALSE)</f>
        <v>#VALUE!</v>
      </c>
      <c r="AK20" s="114" t="str">
        <f t="shared" si="12"/>
        <v xml:space="preserve"> </v>
      </c>
      <c r="AL20" s="114"/>
      <c r="AM20" s="114" t="str">
        <f t="shared" si="13"/>
        <v xml:space="preserve"> </v>
      </c>
      <c r="AN20" s="114" t="str">
        <f t="shared" si="14"/>
        <v xml:space="preserve"> </v>
      </c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</row>
    <row r="21" spans="2:107" s="5" customFormat="1" ht="30" customHeight="1" x14ac:dyDescent="0.2">
      <c r="B21" s="83"/>
      <c r="C21" s="86"/>
      <c r="D21" s="87"/>
      <c r="E21" s="89"/>
      <c r="F21" s="117"/>
      <c r="G21" s="118"/>
      <c r="H21" s="91"/>
      <c r="I21" s="94"/>
      <c r="J21" s="95"/>
      <c r="K21" s="81"/>
      <c r="L21" s="100"/>
      <c r="M21" s="101"/>
      <c r="N21" s="101"/>
      <c r="O21" s="102" t="str">
        <f t="shared" si="7"/>
        <v/>
      </c>
      <c r="P21" s="100"/>
      <c r="Q21" s="101"/>
      <c r="R21" s="101"/>
      <c r="S21" s="102" t="str">
        <f t="shared" si="8"/>
        <v/>
      </c>
      <c r="T21" s="104" t="str">
        <f t="shared" si="9"/>
        <v/>
      </c>
      <c r="U21" s="105" t="str">
        <f t="shared" si="10"/>
        <v xml:space="preserve">   </v>
      </c>
      <c r="V21" s="106" t="str">
        <f>IF(E21=0," ",IF(E21="H",IF(H21&lt;2000,VLOOKUP(K21,Minimas!$A$15:$G$29,7),IF(AND(H21&gt;1999,H21&lt;2003),VLOOKUP(K21,Minimas!$A$15:$G$29,6),IF(AND(H21&gt;2002,H21&lt;2005),VLOOKUP(K21,Minimas!$A$15:$G$29,5),IF(AND(H21&gt;2004,H21&lt;2007),VLOOKUP(K21,Minimas!$A$15:$G$29,4),VLOOKUP(K21,Minimas!$A$15:$G$29,3))))),IF(H21&lt;2000,VLOOKUP(K21,Minimas!$H$15:$N$29,7),IF(AND(H21&gt;1999,H21&lt;2003),VLOOKUP(K21,Minimas!$H$15:$N$29,6),IF(AND(H21&gt;2002,H21&lt;2005),VLOOKUP(K21,Minimas!$H$15:$N$29,5),IF(AND(H21&gt;2004,H21&lt;2007),VLOOKUP(K21,Minimas!$H$15:$N$29,4),VLOOKUP(K21,Minimas!$H$15:$N$29,3)))))))</f>
        <v xml:space="preserve"> </v>
      </c>
      <c r="W21" s="107" t="str">
        <f t="shared" si="11"/>
        <v/>
      </c>
      <c r="X21" s="42"/>
      <c r="Y21" s="42"/>
      <c r="AB21" s="113" t="e">
        <f>T21-HLOOKUP(V21,Minimas!$C$3:$CD$12,2,FALSE)</f>
        <v>#VALUE!</v>
      </c>
      <c r="AC21" s="113" t="e">
        <f>T21-HLOOKUP(V21,Minimas!$C$3:$CD$12,3,FALSE)</f>
        <v>#VALUE!</v>
      </c>
      <c r="AD21" s="113" t="e">
        <f>T21-HLOOKUP(V21,Minimas!$C$3:$CD$12,4,FALSE)</f>
        <v>#VALUE!</v>
      </c>
      <c r="AE21" s="113" t="e">
        <f>T21-HLOOKUP(V21,Minimas!$C$3:$CD$12,5,FALSE)</f>
        <v>#VALUE!</v>
      </c>
      <c r="AF21" s="113" t="e">
        <f>T21-HLOOKUP(V21,Minimas!$C$3:$CD$12,6,FALSE)</f>
        <v>#VALUE!</v>
      </c>
      <c r="AG21" s="113" t="e">
        <f>T21-HLOOKUP(V21,Minimas!$C$3:$CD$12,7,FALSE)</f>
        <v>#VALUE!</v>
      </c>
      <c r="AH21" s="113" t="e">
        <f>T21-HLOOKUP(V21,Minimas!$C$3:$CD$12,8,FALSE)</f>
        <v>#VALUE!</v>
      </c>
      <c r="AI21" s="113" t="e">
        <f>T21-HLOOKUP(V21,Minimas!$C$3:$CD$12,9,FALSE)</f>
        <v>#VALUE!</v>
      </c>
      <c r="AJ21" s="113" t="e">
        <f>T21-HLOOKUP(V21,Minimas!$C$3:$CD$12,10,FALSE)</f>
        <v>#VALUE!</v>
      </c>
      <c r="AK21" s="114" t="str">
        <f t="shared" si="12"/>
        <v xml:space="preserve"> </v>
      </c>
      <c r="AL21" s="114"/>
      <c r="AM21" s="114" t="str">
        <f t="shared" si="13"/>
        <v xml:space="preserve"> </v>
      </c>
      <c r="AN21" s="114" t="str">
        <f t="shared" si="14"/>
        <v xml:space="preserve"> </v>
      </c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</row>
    <row r="22" spans="2:107" s="5" customFormat="1" ht="30" customHeight="1" x14ac:dyDescent="0.2">
      <c r="B22" s="83"/>
      <c r="C22" s="86"/>
      <c r="D22" s="87"/>
      <c r="E22" s="89"/>
      <c r="F22" s="117"/>
      <c r="G22" s="118"/>
      <c r="H22" s="91"/>
      <c r="I22" s="94"/>
      <c r="J22" s="95"/>
      <c r="K22" s="81"/>
      <c r="L22" s="100"/>
      <c r="M22" s="101"/>
      <c r="N22" s="101"/>
      <c r="O22" s="102" t="str">
        <f t="shared" si="7"/>
        <v/>
      </c>
      <c r="P22" s="100"/>
      <c r="Q22" s="101"/>
      <c r="R22" s="101"/>
      <c r="S22" s="102" t="str">
        <f t="shared" si="8"/>
        <v/>
      </c>
      <c r="T22" s="104" t="str">
        <f t="shared" si="9"/>
        <v/>
      </c>
      <c r="U22" s="105" t="str">
        <f t="shared" si="10"/>
        <v xml:space="preserve">   </v>
      </c>
      <c r="V22" s="106" t="str">
        <f>IF(E22=0," ",IF(E22="H",IF(H22&lt;2000,VLOOKUP(K22,Minimas!$A$15:$G$29,7),IF(AND(H22&gt;1999,H22&lt;2003),VLOOKUP(K22,Minimas!$A$15:$G$29,6),IF(AND(H22&gt;2002,H22&lt;2005),VLOOKUP(K22,Minimas!$A$15:$G$29,5),IF(AND(H22&gt;2004,H22&lt;2007),VLOOKUP(K22,Minimas!$A$15:$G$29,4),VLOOKUP(K22,Minimas!$A$15:$G$29,3))))),IF(H22&lt;2000,VLOOKUP(K22,Minimas!$H$15:$N$29,7),IF(AND(H22&gt;1999,H22&lt;2003),VLOOKUP(K22,Minimas!$H$15:$N$29,6),IF(AND(H22&gt;2002,H22&lt;2005),VLOOKUP(K22,Minimas!$H$15:$N$29,5),IF(AND(H22&gt;2004,H22&lt;2007),VLOOKUP(K22,Minimas!$H$15:$N$29,4),VLOOKUP(K22,Minimas!$H$15:$N$29,3)))))))</f>
        <v xml:space="preserve"> </v>
      </c>
      <c r="W22" s="107" t="str">
        <f t="shared" si="11"/>
        <v/>
      </c>
      <c r="X22" s="42"/>
      <c r="Y22" s="42"/>
      <c r="AB22" s="113" t="e">
        <f>T22-HLOOKUP(V22,Minimas!$C$3:$CD$12,2,FALSE)</f>
        <v>#VALUE!</v>
      </c>
      <c r="AC22" s="113" t="e">
        <f>T22-HLOOKUP(V22,Minimas!$C$3:$CD$12,3,FALSE)</f>
        <v>#VALUE!</v>
      </c>
      <c r="AD22" s="113" t="e">
        <f>T22-HLOOKUP(V22,Minimas!$C$3:$CD$12,4,FALSE)</f>
        <v>#VALUE!</v>
      </c>
      <c r="AE22" s="113" t="e">
        <f>T22-HLOOKUP(V22,Minimas!$C$3:$CD$12,5,FALSE)</f>
        <v>#VALUE!</v>
      </c>
      <c r="AF22" s="113" t="e">
        <f>T22-HLOOKUP(V22,Minimas!$C$3:$CD$12,6,FALSE)</f>
        <v>#VALUE!</v>
      </c>
      <c r="AG22" s="113" t="e">
        <f>T22-HLOOKUP(V22,Minimas!$C$3:$CD$12,7,FALSE)</f>
        <v>#VALUE!</v>
      </c>
      <c r="AH22" s="113" t="e">
        <f>T22-HLOOKUP(V22,Minimas!$C$3:$CD$12,8,FALSE)</f>
        <v>#VALUE!</v>
      </c>
      <c r="AI22" s="113" t="e">
        <f>T22-HLOOKUP(V22,Minimas!$C$3:$CD$12,9,FALSE)</f>
        <v>#VALUE!</v>
      </c>
      <c r="AJ22" s="113" t="e">
        <f>T22-HLOOKUP(V22,Minimas!$C$3:$CD$12,10,FALSE)</f>
        <v>#VALUE!</v>
      </c>
      <c r="AK22" s="114" t="str">
        <f t="shared" si="12"/>
        <v xml:space="preserve"> </v>
      </c>
      <c r="AL22" s="114"/>
      <c r="AM22" s="114" t="str">
        <f t="shared" si="13"/>
        <v xml:space="preserve"> </v>
      </c>
      <c r="AN22" s="114" t="str">
        <f t="shared" si="14"/>
        <v xml:space="preserve"> </v>
      </c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</row>
    <row r="23" spans="2:107" s="5" customFormat="1" ht="30" customHeight="1" x14ac:dyDescent="0.2">
      <c r="B23" s="83"/>
      <c r="C23" s="86"/>
      <c r="D23" s="87"/>
      <c r="E23" s="89"/>
      <c r="F23" s="117"/>
      <c r="G23" s="118"/>
      <c r="H23" s="91"/>
      <c r="I23" s="94"/>
      <c r="J23" s="95"/>
      <c r="K23" s="81"/>
      <c r="L23" s="100"/>
      <c r="M23" s="101"/>
      <c r="N23" s="101"/>
      <c r="O23" s="102" t="str">
        <f t="shared" si="7"/>
        <v/>
      </c>
      <c r="P23" s="100"/>
      <c r="Q23" s="101"/>
      <c r="R23" s="101"/>
      <c r="S23" s="102" t="str">
        <f t="shared" si="8"/>
        <v/>
      </c>
      <c r="T23" s="104" t="str">
        <f t="shared" si="9"/>
        <v/>
      </c>
      <c r="U23" s="105" t="str">
        <f t="shared" si="10"/>
        <v xml:space="preserve">   </v>
      </c>
      <c r="V23" s="106" t="str">
        <f>IF(E23=0," ",IF(E23="H",IF(H23&lt;2000,VLOOKUP(K23,Minimas!$A$15:$G$29,7),IF(AND(H23&gt;1999,H23&lt;2003),VLOOKUP(K23,Minimas!$A$15:$G$29,6),IF(AND(H23&gt;2002,H23&lt;2005),VLOOKUP(K23,Minimas!$A$15:$G$29,5),IF(AND(H23&gt;2004,H23&lt;2007),VLOOKUP(K23,Minimas!$A$15:$G$29,4),VLOOKUP(K23,Minimas!$A$15:$G$29,3))))),IF(H23&lt;2000,VLOOKUP(K23,Minimas!$H$15:$N$29,7),IF(AND(H23&gt;1999,H23&lt;2003),VLOOKUP(K23,Minimas!$H$15:$N$29,6),IF(AND(H23&gt;2002,H23&lt;2005),VLOOKUP(K23,Minimas!$H$15:$N$29,5),IF(AND(H23&gt;2004,H23&lt;2007),VLOOKUP(K23,Minimas!$H$15:$N$29,4),VLOOKUP(K23,Minimas!$H$15:$N$29,3)))))))</f>
        <v xml:space="preserve"> </v>
      </c>
      <c r="W23" s="107" t="str">
        <f t="shared" si="11"/>
        <v/>
      </c>
      <c r="X23" s="42"/>
      <c r="Y23" s="42"/>
      <c r="AB23" s="113" t="e">
        <f>T23-HLOOKUP(V23,Minimas!$C$3:$CD$12,2,FALSE)</f>
        <v>#VALUE!</v>
      </c>
      <c r="AC23" s="113" t="e">
        <f>T23-HLOOKUP(V23,Minimas!$C$3:$CD$12,3,FALSE)</f>
        <v>#VALUE!</v>
      </c>
      <c r="AD23" s="113" t="e">
        <f>T23-HLOOKUP(V23,Minimas!$C$3:$CD$12,4,FALSE)</f>
        <v>#VALUE!</v>
      </c>
      <c r="AE23" s="113" t="e">
        <f>T23-HLOOKUP(V23,Minimas!$C$3:$CD$12,5,FALSE)</f>
        <v>#VALUE!</v>
      </c>
      <c r="AF23" s="113" t="e">
        <f>T23-HLOOKUP(V23,Minimas!$C$3:$CD$12,6,FALSE)</f>
        <v>#VALUE!</v>
      </c>
      <c r="AG23" s="113" t="e">
        <f>T23-HLOOKUP(V23,Minimas!$C$3:$CD$12,7,FALSE)</f>
        <v>#VALUE!</v>
      </c>
      <c r="AH23" s="113" t="e">
        <f>T23-HLOOKUP(V23,Minimas!$C$3:$CD$12,8,FALSE)</f>
        <v>#VALUE!</v>
      </c>
      <c r="AI23" s="113" t="e">
        <f>T23-HLOOKUP(V23,Minimas!$C$3:$CD$12,9,FALSE)</f>
        <v>#VALUE!</v>
      </c>
      <c r="AJ23" s="113" t="e">
        <f>T23-HLOOKUP(V23,Minimas!$C$3:$CD$12,10,FALSE)</f>
        <v>#VALUE!</v>
      </c>
      <c r="AK23" s="114" t="str">
        <f t="shared" si="12"/>
        <v xml:space="preserve"> </v>
      </c>
      <c r="AL23" s="114"/>
      <c r="AM23" s="114" t="str">
        <f t="shared" si="13"/>
        <v xml:space="preserve"> </v>
      </c>
      <c r="AN23" s="114" t="str">
        <f t="shared" si="14"/>
        <v xml:space="preserve"> </v>
      </c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</row>
    <row r="24" spans="2:107" s="5" customFormat="1" ht="30" customHeight="1" x14ac:dyDescent="0.2">
      <c r="B24" s="83"/>
      <c r="C24" s="86"/>
      <c r="D24" s="87"/>
      <c r="E24" s="89"/>
      <c r="F24" s="117"/>
      <c r="G24" s="118"/>
      <c r="H24" s="91"/>
      <c r="I24" s="94"/>
      <c r="J24" s="95"/>
      <c r="K24" s="81"/>
      <c r="L24" s="100"/>
      <c r="M24" s="101"/>
      <c r="N24" s="101"/>
      <c r="O24" s="102" t="str">
        <f t="shared" si="7"/>
        <v/>
      </c>
      <c r="P24" s="100"/>
      <c r="Q24" s="101"/>
      <c r="R24" s="101"/>
      <c r="S24" s="102" t="str">
        <f t="shared" si="8"/>
        <v/>
      </c>
      <c r="T24" s="104" t="str">
        <f t="shared" si="9"/>
        <v/>
      </c>
      <c r="U24" s="105" t="str">
        <f t="shared" si="10"/>
        <v xml:space="preserve">   </v>
      </c>
      <c r="V24" s="106" t="str">
        <f>IF(E24=0," ",IF(E24="H",IF(H24&lt;2000,VLOOKUP(K24,Minimas!$A$15:$G$29,7),IF(AND(H24&gt;1999,H24&lt;2003),VLOOKUP(K24,Minimas!$A$15:$G$29,6),IF(AND(H24&gt;2002,H24&lt;2005),VLOOKUP(K24,Minimas!$A$15:$G$29,5),IF(AND(H24&gt;2004,H24&lt;2007),VLOOKUP(K24,Minimas!$A$15:$G$29,4),VLOOKUP(K24,Minimas!$A$15:$G$29,3))))),IF(H24&lt;2000,VLOOKUP(K24,Minimas!$H$15:$N$29,7),IF(AND(H24&gt;1999,H24&lt;2003),VLOOKUP(K24,Minimas!$H$15:$N$29,6),IF(AND(H24&gt;2002,H24&lt;2005),VLOOKUP(K24,Minimas!$H$15:$N$29,5),IF(AND(H24&gt;2004,H24&lt;2007),VLOOKUP(K24,Minimas!$H$15:$N$29,4),VLOOKUP(K24,Minimas!$H$15:$N$29,3)))))))</f>
        <v xml:space="preserve"> </v>
      </c>
      <c r="W24" s="107" t="str">
        <f t="shared" si="11"/>
        <v/>
      </c>
      <c r="X24" s="42"/>
      <c r="Y24" s="42"/>
      <c r="AB24" s="113" t="e">
        <f>T24-HLOOKUP(V24,Minimas!$C$3:$CD$12,2,FALSE)</f>
        <v>#VALUE!</v>
      </c>
      <c r="AC24" s="113" t="e">
        <f>T24-HLOOKUP(V24,Minimas!$C$3:$CD$12,3,FALSE)</f>
        <v>#VALUE!</v>
      </c>
      <c r="AD24" s="113" t="e">
        <f>T24-HLOOKUP(V24,Minimas!$C$3:$CD$12,4,FALSE)</f>
        <v>#VALUE!</v>
      </c>
      <c r="AE24" s="113" t="e">
        <f>T24-HLOOKUP(V24,Minimas!$C$3:$CD$12,5,FALSE)</f>
        <v>#VALUE!</v>
      </c>
      <c r="AF24" s="113" t="e">
        <f>T24-HLOOKUP(V24,Minimas!$C$3:$CD$12,6,FALSE)</f>
        <v>#VALUE!</v>
      </c>
      <c r="AG24" s="113" t="e">
        <f>T24-HLOOKUP(V24,Minimas!$C$3:$CD$12,7,FALSE)</f>
        <v>#VALUE!</v>
      </c>
      <c r="AH24" s="113" t="e">
        <f>T24-HLOOKUP(V24,Minimas!$C$3:$CD$12,8,FALSE)</f>
        <v>#VALUE!</v>
      </c>
      <c r="AI24" s="113" t="e">
        <f>T24-HLOOKUP(V24,Minimas!$C$3:$CD$12,9,FALSE)</f>
        <v>#VALUE!</v>
      </c>
      <c r="AJ24" s="113" t="e">
        <f>T24-HLOOKUP(V24,Minimas!$C$3:$CD$12,10,FALSE)</f>
        <v>#VALUE!</v>
      </c>
      <c r="AK24" s="114" t="str">
        <f t="shared" si="12"/>
        <v xml:space="preserve"> </v>
      </c>
      <c r="AL24" s="114"/>
      <c r="AM24" s="114" t="str">
        <f t="shared" si="13"/>
        <v xml:space="preserve"> </v>
      </c>
      <c r="AN24" s="114" t="str">
        <f t="shared" si="14"/>
        <v xml:space="preserve"> </v>
      </c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</row>
    <row r="25" spans="2:107" s="5" customFormat="1" ht="30" customHeight="1" x14ac:dyDescent="0.2">
      <c r="B25" s="83"/>
      <c r="C25" s="86"/>
      <c r="D25" s="87"/>
      <c r="E25" s="89"/>
      <c r="F25" s="117"/>
      <c r="G25" s="118"/>
      <c r="H25" s="91"/>
      <c r="I25" s="94"/>
      <c r="J25" s="95"/>
      <c r="K25" s="81"/>
      <c r="L25" s="100"/>
      <c r="M25" s="101"/>
      <c r="N25" s="101"/>
      <c r="O25" s="102" t="str">
        <f t="shared" si="7"/>
        <v/>
      </c>
      <c r="P25" s="100"/>
      <c r="Q25" s="101"/>
      <c r="R25" s="101"/>
      <c r="S25" s="102" t="str">
        <f t="shared" si="8"/>
        <v/>
      </c>
      <c r="T25" s="104" t="str">
        <f t="shared" si="9"/>
        <v/>
      </c>
      <c r="U25" s="105" t="str">
        <f t="shared" si="10"/>
        <v xml:space="preserve">   </v>
      </c>
      <c r="V25" s="106" t="str">
        <f>IF(E25=0," ",IF(E25="H",IF(H25&lt;2000,VLOOKUP(K25,Minimas!$A$15:$G$29,7),IF(AND(H25&gt;1999,H25&lt;2003),VLOOKUP(K25,Minimas!$A$15:$G$29,6),IF(AND(H25&gt;2002,H25&lt;2005),VLOOKUP(K25,Minimas!$A$15:$G$29,5),IF(AND(H25&gt;2004,H25&lt;2007),VLOOKUP(K25,Minimas!$A$15:$G$29,4),VLOOKUP(K25,Minimas!$A$15:$G$29,3))))),IF(H25&lt;2000,VLOOKUP(K25,Minimas!$H$15:$N$29,7),IF(AND(H25&gt;1999,H25&lt;2003),VLOOKUP(K25,Minimas!$H$15:$N$29,6),IF(AND(H25&gt;2002,H25&lt;2005),VLOOKUP(K25,Minimas!$H$15:$N$29,5),IF(AND(H25&gt;2004,H25&lt;2007),VLOOKUP(K25,Minimas!$H$15:$N$29,4),VLOOKUP(K25,Minimas!$H$15:$N$29,3)))))))</f>
        <v xml:space="preserve"> </v>
      </c>
      <c r="W25" s="107" t="str">
        <f t="shared" si="11"/>
        <v/>
      </c>
      <c r="X25" s="42"/>
      <c r="Y25" s="42"/>
      <c r="AB25" s="113" t="e">
        <f>T25-HLOOKUP(V25,Minimas!$C$3:$CD$12,2,FALSE)</f>
        <v>#VALUE!</v>
      </c>
      <c r="AC25" s="113" t="e">
        <f>T25-HLOOKUP(V25,Minimas!$C$3:$CD$12,3,FALSE)</f>
        <v>#VALUE!</v>
      </c>
      <c r="AD25" s="113" t="e">
        <f>T25-HLOOKUP(V25,Minimas!$C$3:$CD$12,4,FALSE)</f>
        <v>#VALUE!</v>
      </c>
      <c r="AE25" s="113" t="e">
        <f>T25-HLOOKUP(V25,Minimas!$C$3:$CD$12,5,FALSE)</f>
        <v>#VALUE!</v>
      </c>
      <c r="AF25" s="113" t="e">
        <f>T25-HLOOKUP(V25,Minimas!$C$3:$CD$12,6,FALSE)</f>
        <v>#VALUE!</v>
      </c>
      <c r="AG25" s="113" t="e">
        <f>T25-HLOOKUP(V25,Minimas!$C$3:$CD$12,7,FALSE)</f>
        <v>#VALUE!</v>
      </c>
      <c r="AH25" s="113" t="e">
        <f>T25-HLOOKUP(V25,Minimas!$C$3:$CD$12,8,FALSE)</f>
        <v>#VALUE!</v>
      </c>
      <c r="AI25" s="113" t="e">
        <f>T25-HLOOKUP(V25,Minimas!$C$3:$CD$12,9,FALSE)</f>
        <v>#VALUE!</v>
      </c>
      <c r="AJ25" s="113" t="e">
        <f>T25-HLOOKUP(V25,Minimas!$C$3:$CD$12,10,FALSE)</f>
        <v>#VALUE!</v>
      </c>
      <c r="AK25" s="114" t="str">
        <f t="shared" si="12"/>
        <v xml:space="preserve"> </v>
      </c>
      <c r="AL25" s="114"/>
      <c r="AM25" s="114" t="str">
        <f t="shared" si="13"/>
        <v xml:space="preserve"> </v>
      </c>
      <c r="AN25" s="114" t="str">
        <f t="shared" si="14"/>
        <v xml:space="preserve"> </v>
      </c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</row>
    <row r="26" spans="2:107" s="5" customFormat="1" ht="30" customHeight="1" x14ac:dyDescent="0.2">
      <c r="B26" s="83"/>
      <c r="C26" s="86"/>
      <c r="D26" s="87"/>
      <c r="E26" s="89"/>
      <c r="F26" s="117"/>
      <c r="G26" s="118"/>
      <c r="H26" s="91"/>
      <c r="I26" s="94"/>
      <c r="J26" s="95"/>
      <c r="K26" s="81"/>
      <c r="L26" s="100"/>
      <c r="M26" s="101"/>
      <c r="N26" s="101"/>
      <c r="O26" s="102" t="str">
        <f t="shared" si="7"/>
        <v/>
      </c>
      <c r="P26" s="100"/>
      <c r="Q26" s="101"/>
      <c r="R26" s="101"/>
      <c r="S26" s="102" t="str">
        <f t="shared" si="8"/>
        <v/>
      </c>
      <c r="T26" s="104" t="str">
        <f t="shared" si="9"/>
        <v/>
      </c>
      <c r="U26" s="105" t="str">
        <f t="shared" si="10"/>
        <v xml:space="preserve">   </v>
      </c>
      <c r="V26" s="106" t="str">
        <f>IF(E26=0," ",IF(E26="H",IF(H26&lt;2000,VLOOKUP(K26,Minimas!$A$15:$G$29,7),IF(AND(H26&gt;1999,H26&lt;2003),VLOOKUP(K26,Minimas!$A$15:$G$29,6),IF(AND(H26&gt;2002,H26&lt;2005),VLOOKUP(K26,Minimas!$A$15:$G$29,5),IF(AND(H26&gt;2004,H26&lt;2007),VLOOKUP(K26,Minimas!$A$15:$G$29,4),VLOOKUP(K26,Minimas!$A$15:$G$29,3))))),IF(H26&lt;2000,VLOOKUP(K26,Minimas!$H$15:$N$29,7),IF(AND(H26&gt;1999,H26&lt;2003),VLOOKUP(K26,Minimas!$H$15:$N$29,6),IF(AND(H26&gt;2002,H26&lt;2005),VLOOKUP(K26,Minimas!$H$15:$N$29,5),IF(AND(H26&gt;2004,H26&lt;2007),VLOOKUP(K26,Minimas!$H$15:$N$29,4),VLOOKUP(K26,Minimas!$H$15:$N$29,3)))))))</f>
        <v xml:space="preserve"> </v>
      </c>
      <c r="W26" s="107" t="str">
        <f t="shared" si="11"/>
        <v/>
      </c>
      <c r="X26" s="42"/>
      <c r="Y26" s="42"/>
      <c r="AB26" s="113" t="e">
        <f>T26-HLOOKUP(V26,Minimas!$C$3:$CD$12,2,FALSE)</f>
        <v>#VALUE!</v>
      </c>
      <c r="AC26" s="113" t="e">
        <f>T26-HLOOKUP(V26,Minimas!$C$3:$CD$12,3,FALSE)</f>
        <v>#VALUE!</v>
      </c>
      <c r="AD26" s="113" t="e">
        <f>T26-HLOOKUP(V26,Minimas!$C$3:$CD$12,4,FALSE)</f>
        <v>#VALUE!</v>
      </c>
      <c r="AE26" s="113" t="e">
        <f>T26-HLOOKUP(V26,Minimas!$C$3:$CD$12,5,FALSE)</f>
        <v>#VALUE!</v>
      </c>
      <c r="AF26" s="113" t="e">
        <f>T26-HLOOKUP(V26,Minimas!$C$3:$CD$12,6,FALSE)</f>
        <v>#VALUE!</v>
      </c>
      <c r="AG26" s="113" t="e">
        <f>T26-HLOOKUP(V26,Minimas!$C$3:$CD$12,7,FALSE)</f>
        <v>#VALUE!</v>
      </c>
      <c r="AH26" s="113" t="e">
        <f>T26-HLOOKUP(V26,Minimas!$C$3:$CD$12,8,FALSE)</f>
        <v>#VALUE!</v>
      </c>
      <c r="AI26" s="113" t="e">
        <f>T26-HLOOKUP(V26,Minimas!$C$3:$CD$12,9,FALSE)</f>
        <v>#VALUE!</v>
      </c>
      <c r="AJ26" s="113" t="e">
        <f>T26-HLOOKUP(V26,Minimas!$C$3:$CD$12,10,FALSE)</f>
        <v>#VALUE!</v>
      </c>
      <c r="AK26" s="114" t="str">
        <f t="shared" si="12"/>
        <v xml:space="preserve"> </v>
      </c>
      <c r="AL26" s="114"/>
      <c r="AM26" s="114" t="str">
        <f t="shared" si="13"/>
        <v xml:space="preserve"> </v>
      </c>
      <c r="AN26" s="114" t="str">
        <f t="shared" si="14"/>
        <v xml:space="preserve"> </v>
      </c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</row>
    <row r="27" spans="2:107" s="5" customFormat="1" ht="30" customHeight="1" x14ac:dyDescent="0.2">
      <c r="B27" s="83"/>
      <c r="C27" s="86"/>
      <c r="D27" s="87"/>
      <c r="E27" s="89"/>
      <c r="F27" s="117"/>
      <c r="G27" s="118"/>
      <c r="H27" s="91"/>
      <c r="I27" s="94"/>
      <c r="J27" s="95"/>
      <c r="K27" s="81"/>
      <c r="L27" s="100"/>
      <c r="M27" s="101"/>
      <c r="N27" s="101"/>
      <c r="O27" s="102" t="str">
        <f t="shared" si="7"/>
        <v/>
      </c>
      <c r="P27" s="100"/>
      <c r="Q27" s="101"/>
      <c r="R27" s="101"/>
      <c r="S27" s="102" t="str">
        <f t="shared" si="8"/>
        <v/>
      </c>
      <c r="T27" s="104" t="str">
        <f t="shared" si="9"/>
        <v/>
      </c>
      <c r="U27" s="105" t="str">
        <f t="shared" si="10"/>
        <v xml:space="preserve">   </v>
      </c>
      <c r="V27" s="106" t="str">
        <f>IF(E27=0," ",IF(E27="H",IF(H27&lt;2000,VLOOKUP(K27,Minimas!$A$15:$G$29,7),IF(AND(H27&gt;1999,H27&lt;2003),VLOOKUP(K27,Minimas!$A$15:$G$29,6),IF(AND(H27&gt;2002,H27&lt;2005),VLOOKUP(K27,Minimas!$A$15:$G$29,5),IF(AND(H27&gt;2004,H27&lt;2007),VLOOKUP(K27,Minimas!$A$15:$G$29,4),VLOOKUP(K27,Minimas!$A$15:$G$29,3))))),IF(H27&lt;2000,VLOOKUP(K27,Minimas!$H$15:$N$29,7),IF(AND(H27&gt;1999,H27&lt;2003),VLOOKUP(K27,Minimas!$H$15:$N$29,6),IF(AND(H27&gt;2002,H27&lt;2005),VLOOKUP(K27,Minimas!$H$15:$N$29,5),IF(AND(H27&gt;2004,H27&lt;2007),VLOOKUP(K27,Minimas!$H$15:$N$29,4),VLOOKUP(K27,Minimas!$H$15:$N$29,3)))))))</f>
        <v xml:space="preserve"> </v>
      </c>
      <c r="W27" s="107" t="str">
        <f t="shared" si="11"/>
        <v/>
      </c>
      <c r="X27" s="42"/>
      <c r="Y27" s="42"/>
      <c r="AB27" s="113" t="e">
        <f>T27-HLOOKUP(V27,Minimas!$C$3:$CD$12,2,FALSE)</f>
        <v>#VALUE!</v>
      </c>
      <c r="AC27" s="113" t="e">
        <f>T27-HLOOKUP(V27,Minimas!$C$3:$CD$12,3,FALSE)</f>
        <v>#VALUE!</v>
      </c>
      <c r="AD27" s="113" t="e">
        <f>T27-HLOOKUP(V27,Minimas!$C$3:$CD$12,4,FALSE)</f>
        <v>#VALUE!</v>
      </c>
      <c r="AE27" s="113" t="e">
        <f>T27-HLOOKUP(V27,Minimas!$C$3:$CD$12,5,FALSE)</f>
        <v>#VALUE!</v>
      </c>
      <c r="AF27" s="113" t="e">
        <f>T27-HLOOKUP(V27,Minimas!$C$3:$CD$12,6,FALSE)</f>
        <v>#VALUE!</v>
      </c>
      <c r="AG27" s="113" t="e">
        <f>T27-HLOOKUP(V27,Minimas!$C$3:$CD$12,7,FALSE)</f>
        <v>#VALUE!</v>
      </c>
      <c r="AH27" s="113" t="e">
        <f>T27-HLOOKUP(V27,Minimas!$C$3:$CD$12,8,FALSE)</f>
        <v>#VALUE!</v>
      </c>
      <c r="AI27" s="113" t="e">
        <f>T27-HLOOKUP(V27,Minimas!$C$3:$CD$12,9,FALSE)</f>
        <v>#VALUE!</v>
      </c>
      <c r="AJ27" s="113" t="e">
        <f>T27-HLOOKUP(V27,Minimas!$C$3:$CD$12,10,FALSE)</f>
        <v>#VALUE!</v>
      </c>
      <c r="AK27" s="114" t="str">
        <f t="shared" si="12"/>
        <v xml:space="preserve"> </v>
      </c>
      <c r="AL27" s="114"/>
      <c r="AM27" s="114" t="str">
        <f t="shared" si="13"/>
        <v xml:space="preserve"> </v>
      </c>
      <c r="AN27" s="114" t="str">
        <f t="shared" si="14"/>
        <v xml:space="preserve"> </v>
      </c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</row>
    <row r="28" spans="2:107" s="5" customFormat="1" ht="30" customHeight="1" x14ac:dyDescent="0.2">
      <c r="B28" s="83"/>
      <c r="C28" s="86"/>
      <c r="D28" s="87"/>
      <c r="E28" s="89"/>
      <c r="F28" s="117"/>
      <c r="G28" s="118"/>
      <c r="H28" s="91"/>
      <c r="I28" s="94"/>
      <c r="J28" s="95"/>
      <c r="K28" s="81"/>
      <c r="L28" s="100"/>
      <c r="M28" s="101"/>
      <c r="N28" s="101"/>
      <c r="O28" s="102" t="str">
        <f t="shared" si="7"/>
        <v/>
      </c>
      <c r="P28" s="100"/>
      <c r="Q28" s="101"/>
      <c r="R28" s="101"/>
      <c r="S28" s="102" t="str">
        <f t="shared" si="8"/>
        <v/>
      </c>
      <c r="T28" s="104" t="str">
        <f t="shared" si="9"/>
        <v/>
      </c>
      <c r="U28" s="105" t="str">
        <f t="shared" si="10"/>
        <v xml:space="preserve">   </v>
      </c>
      <c r="V28" s="106" t="str">
        <f>IF(E28=0," ",IF(E28="H",IF(H28&lt;2000,VLOOKUP(K28,Minimas!$A$15:$G$29,7),IF(AND(H28&gt;1999,H28&lt;2003),VLOOKUP(K28,Minimas!$A$15:$G$29,6),IF(AND(H28&gt;2002,H28&lt;2005),VLOOKUP(K28,Minimas!$A$15:$G$29,5),IF(AND(H28&gt;2004,H28&lt;2007),VLOOKUP(K28,Minimas!$A$15:$G$29,4),VLOOKUP(K28,Minimas!$A$15:$G$29,3))))),IF(H28&lt;2000,VLOOKUP(K28,Minimas!$H$15:$N$29,7),IF(AND(H28&gt;1999,H28&lt;2003),VLOOKUP(K28,Minimas!$H$15:$N$29,6),IF(AND(H28&gt;2002,H28&lt;2005),VLOOKUP(K28,Minimas!$H$15:$N$29,5),IF(AND(H28&gt;2004,H28&lt;2007),VLOOKUP(K28,Minimas!$H$15:$N$29,4),VLOOKUP(K28,Minimas!$H$15:$N$29,3)))))))</f>
        <v xml:space="preserve"> </v>
      </c>
      <c r="W28" s="107" t="str">
        <f t="shared" si="11"/>
        <v/>
      </c>
      <c r="X28" s="42"/>
      <c r="Y28" s="42"/>
      <c r="AB28" s="113" t="e">
        <f>T28-HLOOKUP(V28,Minimas!$C$3:$CD$12,2,FALSE)</f>
        <v>#VALUE!</v>
      </c>
      <c r="AC28" s="113" t="e">
        <f>T28-HLOOKUP(V28,Minimas!$C$3:$CD$12,3,FALSE)</f>
        <v>#VALUE!</v>
      </c>
      <c r="AD28" s="113" t="e">
        <f>T28-HLOOKUP(V28,Minimas!$C$3:$CD$12,4,FALSE)</f>
        <v>#VALUE!</v>
      </c>
      <c r="AE28" s="113" t="e">
        <f>T28-HLOOKUP(V28,Minimas!$C$3:$CD$12,5,FALSE)</f>
        <v>#VALUE!</v>
      </c>
      <c r="AF28" s="113" t="e">
        <f>T28-HLOOKUP(V28,Minimas!$C$3:$CD$12,6,FALSE)</f>
        <v>#VALUE!</v>
      </c>
      <c r="AG28" s="113" t="e">
        <f>T28-HLOOKUP(V28,Minimas!$C$3:$CD$12,7,FALSE)</f>
        <v>#VALUE!</v>
      </c>
      <c r="AH28" s="113" t="e">
        <f>T28-HLOOKUP(V28,Minimas!$C$3:$CD$12,8,FALSE)</f>
        <v>#VALUE!</v>
      </c>
      <c r="AI28" s="113" t="e">
        <f>T28-HLOOKUP(V28,Minimas!$C$3:$CD$12,9,FALSE)</f>
        <v>#VALUE!</v>
      </c>
      <c r="AJ28" s="113" t="e">
        <f>T28-HLOOKUP(V28,Minimas!$C$3:$CD$12,10,FALSE)</f>
        <v>#VALUE!</v>
      </c>
      <c r="AK28" s="114" t="str">
        <f t="shared" si="12"/>
        <v xml:space="preserve"> </v>
      </c>
      <c r="AL28" s="114"/>
      <c r="AM28" s="114" t="str">
        <f t="shared" si="13"/>
        <v xml:space="preserve"> </v>
      </c>
      <c r="AN28" s="114" t="str">
        <f t="shared" si="14"/>
        <v xml:space="preserve"> </v>
      </c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</row>
    <row r="29" spans="2:107" s="5" customFormat="1" ht="30" customHeight="1" x14ac:dyDescent="0.2">
      <c r="B29" s="83"/>
      <c r="C29" s="86"/>
      <c r="D29" s="87"/>
      <c r="E29" s="89"/>
      <c r="F29" s="117"/>
      <c r="G29" s="118"/>
      <c r="H29" s="91"/>
      <c r="I29" s="94"/>
      <c r="J29" s="95"/>
      <c r="K29" s="81"/>
      <c r="L29" s="100"/>
      <c r="M29" s="101"/>
      <c r="N29" s="101"/>
      <c r="O29" s="102" t="str">
        <f t="shared" si="7"/>
        <v/>
      </c>
      <c r="P29" s="100"/>
      <c r="Q29" s="101"/>
      <c r="R29" s="101"/>
      <c r="S29" s="102" t="str">
        <f t="shared" si="8"/>
        <v/>
      </c>
      <c r="T29" s="104" t="str">
        <f t="shared" si="9"/>
        <v/>
      </c>
      <c r="U29" s="105" t="str">
        <f t="shared" si="10"/>
        <v xml:space="preserve">   </v>
      </c>
      <c r="V29" s="106" t="str">
        <f>IF(E29=0," ",IF(E29="H",IF(H29&lt;2000,VLOOKUP(K29,Minimas!$A$15:$G$29,7),IF(AND(H29&gt;1999,H29&lt;2003),VLOOKUP(K29,Minimas!$A$15:$G$29,6),IF(AND(H29&gt;2002,H29&lt;2005),VLOOKUP(K29,Minimas!$A$15:$G$29,5),IF(AND(H29&gt;2004,H29&lt;2007),VLOOKUP(K29,Minimas!$A$15:$G$29,4),VLOOKUP(K29,Minimas!$A$15:$G$29,3))))),IF(H29&lt;2000,VLOOKUP(K29,Minimas!$H$15:$N$29,7),IF(AND(H29&gt;1999,H29&lt;2003),VLOOKUP(K29,Minimas!$H$15:$N$29,6),IF(AND(H29&gt;2002,H29&lt;2005),VLOOKUP(K29,Minimas!$H$15:$N$29,5),IF(AND(H29&gt;2004,H29&lt;2007),VLOOKUP(K29,Minimas!$H$15:$N$29,4),VLOOKUP(K29,Minimas!$H$15:$N$29,3)))))))</f>
        <v xml:space="preserve"> </v>
      </c>
      <c r="W29" s="107" t="str">
        <f t="shared" si="11"/>
        <v/>
      </c>
      <c r="X29" s="42"/>
      <c r="Y29" s="42"/>
      <c r="AB29" s="113" t="e">
        <f>T29-HLOOKUP(V29,Minimas!$C$3:$CD$12,2,FALSE)</f>
        <v>#VALUE!</v>
      </c>
      <c r="AC29" s="113" t="e">
        <f>T29-HLOOKUP(V29,Minimas!$C$3:$CD$12,3,FALSE)</f>
        <v>#VALUE!</v>
      </c>
      <c r="AD29" s="113" t="e">
        <f>T29-HLOOKUP(V29,Minimas!$C$3:$CD$12,4,FALSE)</f>
        <v>#VALUE!</v>
      </c>
      <c r="AE29" s="113" t="e">
        <f>T29-HLOOKUP(V29,Minimas!$C$3:$CD$12,5,FALSE)</f>
        <v>#VALUE!</v>
      </c>
      <c r="AF29" s="113" t="e">
        <f>T29-HLOOKUP(V29,Minimas!$C$3:$CD$12,6,FALSE)</f>
        <v>#VALUE!</v>
      </c>
      <c r="AG29" s="113" t="e">
        <f>T29-HLOOKUP(V29,Minimas!$C$3:$CD$12,7,FALSE)</f>
        <v>#VALUE!</v>
      </c>
      <c r="AH29" s="113" t="e">
        <f>T29-HLOOKUP(V29,Minimas!$C$3:$CD$12,8,FALSE)</f>
        <v>#VALUE!</v>
      </c>
      <c r="AI29" s="113" t="e">
        <f>T29-HLOOKUP(V29,Minimas!$C$3:$CD$12,9,FALSE)</f>
        <v>#VALUE!</v>
      </c>
      <c r="AJ29" s="113" t="e">
        <f>T29-HLOOKUP(V29,Minimas!$C$3:$CD$12,10,FALSE)</f>
        <v>#VALUE!</v>
      </c>
      <c r="AK29" s="114" t="str">
        <f t="shared" si="12"/>
        <v xml:space="preserve"> </v>
      </c>
      <c r="AL29" s="114"/>
      <c r="AM29" s="114" t="str">
        <f t="shared" si="13"/>
        <v xml:space="preserve"> </v>
      </c>
      <c r="AN29" s="114" t="str">
        <f t="shared" si="14"/>
        <v xml:space="preserve"> </v>
      </c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</row>
    <row r="30" spans="2:107" s="5" customFormat="1" ht="30" customHeight="1" x14ac:dyDescent="0.2">
      <c r="B30" s="83"/>
      <c r="C30" s="86"/>
      <c r="D30" s="87"/>
      <c r="E30" s="89"/>
      <c r="F30" s="117"/>
      <c r="G30" s="118"/>
      <c r="H30" s="91"/>
      <c r="I30" s="94"/>
      <c r="J30" s="95"/>
      <c r="K30" s="81"/>
      <c r="L30" s="100"/>
      <c r="M30" s="101"/>
      <c r="N30" s="101"/>
      <c r="O30" s="102" t="str">
        <f t="shared" si="7"/>
        <v/>
      </c>
      <c r="P30" s="100"/>
      <c r="Q30" s="101"/>
      <c r="R30" s="101"/>
      <c r="S30" s="102" t="str">
        <f t="shared" si="8"/>
        <v/>
      </c>
      <c r="T30" s="104" t="str">
        <f t="shared" si="9"/>
        <v/>
      </c>
      <c r="U30" s="105" t="str">
        <f t="shared" si="10"/>
        <v xml:space="preserve">   </v>
      </c>
      <c r="V30" s="106" t="str">
        <f>IF(E30=0," ",IF(E30="H",IF(H30&lt;2000,VLOOKUP(K30,Minimas!$A$15:$G$29,7),IF(AND(H30&gt;1999,H30&lt;2003),VLOOKUP(K30,Minimas!$A$15:$G$29,6),IF(AND(H30&gt;2002,H30&lt;2005),VLOOKUP(K30,Minimas!$A$15:$G$29,5),IF(AND(H30&gt;2004,H30&lt;2007),VLOOKUP(K30,Minimas!$A$15:$G$29,4),VLOOKUP(K30,Minimas!$A$15:$G$29,3))))),IF(H30&lt;2000,VLOOKUP(K30,Minimas!$H$15:$N$29,7),IF(AND(H30&gt;1999,H30&lt;2003),VLOOKUP(K30,Minimas!$H$15:$N$29,6),IF(AND(H30&gt;2002,H30&lt;2005),VLOOKUP(K30,Minimas!$H$15:$N$29,5),IF(AND(H30&gt;2004,H30&lt;2007),VLOOKUP(K30,Minimas!$H$15:$N$29,4),VLOOKUP(K30,Minimas!$H$15:$N$29,3)))))))</f>
        <v xml:space="preserve"> </v>
      </c>
      <c r="W30" s="107" t="str">
        <f t="shared" si="11"/>
        <v/>
      </c>
      <c r="X30" s="42"/>
      <c r="Y30" s="42"/>
      <c r="AB30" s="113" t="e">
        <f>T30-HLOOKUP(V30,Minimas!$C$3:$CD$12,2,FALSE)</f>
        <v>#VALUE!</v>
      </c>
      <c r="AC30" s="113" t="e">
        <f>T30-HLOOKUP(V30,Minimas!$C$3:$CD$12,3,FALSE)</f>
        <v>#VALUE!</v>
      </c>
      <c r="AD30" s="113" t="e">
        <f>T30-HLOOKUP(V30,Minimas!$C$3:$CD$12,4,FALSE)</f>
        <v>#VALUE!</v>
      </c>
      <c r="AE30" s="113" t="e">
        <f>T30-HLOOKUP(V30,Minimas!$C$3:$CD$12,5,FALSE)</f>
        <v>#VALUE!</v>
      </c>
      <c r="AF30" s="113" t="e">
        <f>T30-HLOOKUP(V30,Minimas!$C$3:$CD$12,6,FALSE)</f>
        <v>#VALUE!</v>
      </c>
      <c r="AG30" s="113" t="e">
        <f>T30-HLOOKUP(V30,Minimas!$C$3:$CD$12,7,FALSE)</f>
        <v>#VALUE!</v>
      </c>
      <c r="AH30" s="113" t="e">
        <f>T30-HLOOKUP(V30,Minimas!$C$3:$CD$12,8,FALSE)</f>
        <v>#VALUE!</v>
      </c>
      <c r="AI30" s="113" t="e">
        <f>T30-HLOOKUP(V30,Minimas!$C$3:$CD$12,9,FALSE)</f>
        <v>#VALUE!</v>
      </c>
      <c r="AJ30" s="113" t="e">
        <f>T30-HLOOKUP(V30,Minimas!$C$3:$CD$12,10,FALSE)</f>
        <v>#VALUE!</v>
      </c>
      <c r="AK30" s="114" t="str">
        <f t="shared" si="12"/>
        <v xml:space="preserve"> </v>
      </c>
      <c r="AL30" s="114"/>
      <c r="AM30" s="114" t="str">
        <f t="shared" si="13"/>
        <v xml:space="preserve"> </v>
      </c>
      <c r="AN30" s="114" t="str">
        <f t="shared" si="14"/>
        <v xml:space="preserve"> </v>
      </c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</row>
    <row r="31" spans="2:107" s="5" customFormat="1" ht="30" customHeight="1" x14ac:dyDescent="0.2">
      <c r="B31" s="83"/>
      <c r="C31" s="86"/>
      <c r="D31" s="87"/>
      <c r="E31" s="89"/>
      <c r="F31" s="117"/>
      <c r="G31" s="118"/>
      <c r="H31" s="91"/>
      <c r="I31" s="94"/>
      <c r="J31" s="95"/>
      <c r="K31" s="81"/>
      <c r="L31" s="100"/>
      <c r="M31" s="101"/>
      <c r="N31" s="101"/>
      <c r="O31" s="102" t="str">
        <f t="shared" si="7"/>
        <v/>
      </c>
      <c r="P31" s="100"/>
      <c r="Q31" s="101"/>
      <c r="R31" s="101"/>
      <c r="S31" s="102" t="str">
        <f t="shared" si="8"/>
        <v/>
      </c>
      <c r="T31" s="104" t="str">
        <f t="shared" si="9"/>
        <v/>
      </c>
      <c r="U31" s="105" t="str">
        <f t="shared" si="10"/>
        <v xml:space="preserve">   </v>
      </c>
      <c r="V31" s="106" t="str">
        <f>IF(E31=0," ",IF(E31="H",IF(H31&lt;2000,VLOOKUP(K31,Minimas!$A$15:$G$29,7),IF(AND(H31&gt;1999,H31&lt;2003),VLOOKUP(K31,Minimas!$A$15:$G$29,6),IF(AND(H31&gt;2002,H31&lt;2005),VLOOKUP(K31,Minimas!$A$15:$G$29,5),IF(AND(H31&gt;2004,H31&lt;2007),VLOOKUP(K31,Minimas!$A$15:$G$29,4),VLOOKUP(K31,Minimas!$A$15:$G$29,3))))),IF(H31&lt;2000,VLOOKUP(K31,Minimas!$H$15:$N$29,7),IF(AND(H31&gt;1999,H31&lt;2003),VLOOKUP(K31,Minimas!$H$15:$N$29,6),IF(AND(H31&gt;2002,H31&lt;2005),VLOOKUP(K31,Minimas!$H$15:$N$29,5),IF(AND(H31&gt;2004,H31&lt;2007),VLOOKUP(K31,Minimas!$H$15:$N$29,4),VLOOKUP(K31,Minimas!$H$15:$N$29,3)))))))</f>
        <v xml:space="preserve"> </v>
      </c>
      <c r="W31" s="107" t="str">
        <f t="shared" si="11"/>
        <v/>
      </c>
      <c r="X31" s="42"/>
      <c r="Y31" s="42"/>
      <c r="AB31" s="113" t="e">
        <f>T31-HLOOKUP(V31,Minimas!$C$3:$CD$12,2,FALSE)</f>
        <v>#VALUE!</v>
      </c>
      <c r="AC31" s="113" t="e">
        <f>T31-HLOOKUP(V31,Minimas!$C$3:$CD$12,3,FALSE)</f>
        <v>#VALUE!</v>
      </c>
      <c r="AD31" s="113" t="e">
        <f>T31-HLOOKUP(V31,Minimas!$C$3:$CD$12,4,FALSE)</f>
        <v>#VALUE!</v>
      </c>
      <c r="AE31" s="113" t="e">
        <f>T31-HLOOKUP(V31,Minimas!$C$3:$CD$12,5,FALSE)</f>
        <v>#VALUE!</v>
      </c>
      <c r="AF31" s="113" t="e">
        <f>T31-HLOOKUP(V31,Minimas!$C$3:$CD$12,6,FALSE)</f>
        <v>#VALUE!</v>
      </c>
      <c r="AG31" s="113" t="e">
        <f>T31-HLOOKUP(V31,Minimas!$C$3:$CD$12,7,FALSE)</f>
        <v>#VALUE!</v>
      </c>
      <c r="AH31" s="113" t="e">
        <f>T31-HLOOKUP(V31,Minimas!$C$3:$CD$12,8,FALSE)</f>
        <v>#VALUE!</v>
      </c>
      <c r="AI31" s="113" t="e">
        <f>T31-HLOOKUP(V31,Minimas!$C$3:$CD$12,9,FALSE)</f>
        <v>#VALUE!</v>
      </c>
      <c r="AJ31" s="113" t="e">
        <f>T31-HLOOKUP(V31,Minimas!$C$3:$CD$12,10,FALSE)</f>
        <v>#VALUE!</v>
      </c>
      <c r="AK31" s="114" t="str">
        <f t="shared" si="12"/>
        <v xml:space="preserve"> </v>
      </c>
      <c r="AL31" s="114"/>
      <c r="AM31" s="114" t="str">
        <f t="shared" si="13"/>
        <v xml:space="preserve"> </v>
      </c>
      <c r="AN31" s="114" t="str">
        <f t="shared" si="14"/>
        <v xml:space="preserve"> </v>
      </c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</row>
    <row r="32" spans="2:107" s="5" customFormat="1" ht="30" customHeight="1" x14ac:dyDescent="0.2">
      <c r="B32" s="83"/>
      <c r="C32" s="86"/>
      <c r="D32" s="87"/>
      <c r="E32" s="89"/>
      <c r="F32" s="117"/>
      <c r="G32" s="118"/>
      <c r="H32" s="91"/>
      <c r="I32" s="94"/>
      <c r="J32" s="95"/>
      <c r="K32" s="81"/>
      <c r="L32" s="100"/>
      <c r="M32" s="101"/>
      <c r="N32" s="101"/>
      <c r="O32" s="102" t="str">
        <f t="shared" si="7"/>
        <v/>
      </c>
      <c r="P32" s="100"/>
      <c r="Q32" s="101"/>
      <c r="R32" s="101"/>
      <c r="S32" s="102" t="str">
        <f t="shared" si="8"/>
        <v/>
      </c>
      <c r="T32" s="104" t="str">
        <f t="shared" si="9"/>
        <v/>
      </c>
      <c r="U32" s="105" t="str">
        <f t="shared" si="10"/>
        <v xml:space="preserve">   </v>
      </c>
      <c r="V32" s="106" t="str">
        <f>IF(E32=0," ",IF(E32="H",IF(H32&lt;2000,VLOOKUP(K32,Minimas!$A$15:$G$29,7),IF(AND(H32&gt;1999,H32&lt;2003),VLOOKUP(K32,Minimas!$A$15:$G$29,6),IF(AND(H32&gt;2002,H32&lt;2005),VLOOKUP(K32,Minimas!$A$15:$G$29,5),IF(AND(H32&gt;2004,H32&lt;2007),VLOOKUP(K32,Minimas!$A$15:$G$29,4),VLOOKUP(K32,Minimas!$A$15:$G$29,3))))),IF(H32&lt;2000,VLOOKUP(K32,Minimas!$H$15:$N$29,7),IF(AND(H32&gt;1999,H32&lt;2003),VLOOKUP(K32,Minimas!$H$15:$N$29,6),IF(AND(H32&gt;2002,H32&lt;2005),VLOOKUP(K32,Minimas!$H$15:$N$29,5),IF(AND(H32&gt;2004,H32&lt;2007),VLOOKUP(K32,Minimas!$H$15:$N$29,4),VLOOKUP(K32,Minimas!$H$15:$N$29,3)))))))</f>
        <v xml:space="preserve"> </v>
      </c>
      <c r="W32" s="107" t="str">
        <f t="shared" si="11"/>
        <v/>
      </c>
      <c r="X32" s="42"/>
      <c r="Y32" s="42"/>
      <c r="AB32" s="113" t="e">
        <f>T32-HLOOKUP(V32,Minimas!$C$3:$CD$12,2,FALSE)</f>
        <v>#VALUE!</v>
      </c>
      <c r="AC32" s="113" t="e">
        <f>T32-HLOOKUP(V32,Minimas!$C$3:$CD$12,3,FALSE)</f>
        <v>#VALUE!</v>
      </c>
      <c r="AD32" s="113" t="e">
        <f>T32-HLOOKUP(V32,Minimas!$C$3:$CD$12,4,FALSE)</f>
        <v>#VALUE!</v>
      </c>
      <c r="AE32" s="113" t="e">
        <f>T32-HLOOKUP(V32,Minimas!$C$3:$CD$12,5,FALSE)</f>
        <v>#VALUE!</v>
      </c>
      <c r="AF32" s="113" t="e">
        <f>T32-HLOOKUP(V32,Minimas!$C$3:$CD$12,6,FALSE)</f>
        <v>#VALUE!</v>
      </c>
      <c r="AG32" s="113" t="e">
        <f>T32-HLOOKUP(V32,Minimas!$C$3:$CD$12,7,FALSE)</f>
        <v>#VALUE!</v>
      </c>
      <c r="AH32" s="113" t="e">
        <f>T32-HLOOKUP(V32,Minimas!$C$3:$CD$12,8,FALSE)</f>
        <v>#VALUE!</v>
      </c>
      <c r="AI32" s="113" t="e">
        <f>T32-HLOOKUP(V32,Minimas!$C$3:$CD$12,9,FALSE)</f>
        <v>#VALUE!</v>
      </c>
      <c r="AJ32" s="113" t="e">
        <f>T32-HLOOKUP(V32,Minimas!$C$3:$CD$12,10,FALSE)</f>
        <v>#VALUE!</v>
      </c>
      <c r="AK32" s="114" t="str">
        <f t="shared" si="12"/>
        <v xml:space="preserve"> </v>
      </c>
      <c r="AL32" s="114"/>
      <c r="AM32" s="114" t="str">
        <f t="shared" si="13"/>
        <v xml:space="preserve"> </v>
      </c>
      <c r="AN32" s="114" t="str">
        <f t="shared" si="14"/>
        <v xml:space="preserve"> </v>
      </c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</row>
    <row r="33" spans="2:107" s="5" customFormat="1" ht="30" customHeight="1" x14ac:dyDescent="0.2">
      <c r="B33" s="83"/>
      <c r="C33" s="86"/>
      <c r="D33" s="87"/>
      <c r="E33" s="89"/>
      <c r="F33" s="117"/>
      <c r="G33" s="118"/>
      <c r="H33" s="91"/>
      <c r="I33" s="94"/>
      <c r="J33" s="95"/>
      <c r="K33" s="81"/>
      <c r="L33" s="100"/>
      <c r="M33" s="101"/>
      <c r="N33" s="101"/>
      <c r="O33" s="102" t="str">
        <f t="shared" si="7"/>
        <v/>
      </c>
      <c r="P33" s="100"/>
      <c r="Q33" s="101"/>
      <c r="R33" s="101"/>
      <c r="S33" s="102" t="str">
        <f t="shared" si="8"/>
        <v/>
      </c>
      <c r="T33" s="104" t="str">
        <f t="shared" si="9"/>
        <v/>
      </c>
      <c r="U33" s="105" t="str">
        <f t="shared" si="10"/>
        <v xml:space="preserve">   </v>
      </c>
      <c r="V33" s="106" t="str">
        <f>IF(E33=0," ",IF(E33="H",IF(H33&lt;2000,VLOOKUP(K33,Minimas!$A$15:$G$29,7),IF(AND(H33&gt;1999,H33&lt;2003),VLOOKUP(K33,Minimas!$A$15:$G$29,6),IF(AND(H33&gt;2002,H33&lt;2005),VLOOKUP(K33,Minimas!$A$15:$G$29,5),IF(AND(H33&gt;2004,H33&lt;2007),VLOOKUP(K33,Minimas!$A$15:$G$29,4),VLOOKUP(K33,Minimas!$A$15:$G$29,3))))),IF(H33&lt;2000,VLOOKUP(K33,Minimas!$H$15:$N$29,7),IF(AND(H33&gt;1999,H33&lt;2003),VLOOKUP(K33,Minimas!$H$15:$N$29,6),IF(AND(H33&gt;2002,H33&lt;2005),VLOOKUP(K33,Minimas!$H$15:$N$29,5),IF(AND(H33&gt;2004,H33&lt;2007),VLOOKUP(K33,Minimas!$H$15:$N$29,4),VLOOKUP(K33,Minimas!$H$15:$N$29,3)))))))</f>
        <v xml:space="preserve"> </v>
      </c>
      <c r="W33" s="107" t="str">
        <f t="shared" si="11"/>
        <v/>
      </c>
      <c r="X33" s="42"/>
      <c r="Y33" s="42"/>
      <c r="AB33" s="113" t="e">
        <f>T33-HLOOKUP(V33,Minimas!$C$3:$CD$12,2,FALSE)</f>
        <v>#VALUE!</v>
      </c>
      <c r="AC33" s="113" t="e">
        <f>T33-HLOOKUP(V33,Minimas!$C$3:$CD$12,3,FALSE)</f>
        <v>#VALUE!</v>
      </c>
      <c r="AD33" s="113" t="e">
        <f>T33-HLOOKUP(V33,Minimas!$C$3:$CD$12,4,FALSE)</f>
        <v>#VALUE!</v>
      </c>
      <c r="AE33" s="113" t="e">
        <f>T33-HLOOKUP(V33,Minimas!$C$3:$CD$12,5,FALSE)</f>
        <v>#VALUE!</v>
      </c>
      <c r="AF33" s="113" t="e">
        <f>T33-HLOOKUP(V33,Minimas!$C$3:$CD$12,6,FALSE)</f>
        <v>#VALUE!</v>
      </c>
      <c r="AG33" s="113" t="e">
        <f>T33-HLOOKUP(V33,Minimas!$C$3:$CD$12,7,FALSE)</f>
        <v>#VALUE!</v>
      </c>
      <c r="AH33" s="113" t="e">
        <f>T33-HLOOKUP(V33,Minimas!$C$3:$CD$12,8,FALSE)</f>
        <v>#VALUE!</v>
      </c>
      <c r="AI33" s="113" t="e">
        <f>T33-HLOOKUP(V33,Minimas!$C$3:$CD$12,9,FALSE)</f>
        <v>#VALUE!</v>
      </c>
      <c r="AJ33" s="113" t="e">
        <f>T33-HLOOKUP(V33,Minimas!$C$3:$CD$12,10,FALSE)</f>
        <v>#VALUE!</v>
      </c>
      <c r="AK33" s="114" t="str">
        <f t="shared" si="12"/>
        <v xml:space="preserve"> </v>
      </c>
      <c r="AL33" s="114"/>
      <c r="AM33" s="114" t="str">
        <f t="shared" si="13"/>
        <v xml:space="preserve"> </v>
      </c>
      <c r="AN33" s="114" t="str">
        <f t="shared" si="14"/>
        <v xml:space="preserve"> </v>
      </c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</row>
    <row r="34" spans="2:107" s="5" customFormat="1" ht="30" customHeight="1" x14ac:dyDescent="0.2">
      <c r="B34" s="83"/>
      <c r="C34" s="86"/>
      <c r="D34" s="87"/>
      <c r="E34" s="89"/>
      <c r="F34" s="117"/>
      <c r="G34" s="118"/>
      <c r="H34" s="91"/>
      <c r="I34" s="94"/>
      <c r="J34" s="95"/>
      <c r="K34" s="81"/>
      <c r="L34" s="100"/>
      <c r="M34" s="101"/>
      <c r="N34" s="101"/>
      <c r="O34" s="102" t="str">
        <f t="shared" si="7"/>
        <v/>
      </c>
      <c r="P34" s="100"/>
      <c r="Q34" s="101"/>
      <c r="R34" s="101"/>
      <c r="S34" s="102" t="str">
        <f t="shared" si="8"/>
        <v/>
      </c>
      <c r="T34" s="104" t="str">
        <f t="shared" si="9"/>
        <v/>
      </c>
      <c r="U34" s="105" t="str">
        <f t="shared" si="10"/>
        <v xml:space="preserve">   </v>
      </c>
      <c r="V34" s="106" t="str">
        <f>IF(E34=0," ",IF(E34="H",IF(H34&lt;2000,VLOOKUP(K34,Minimas!$A$15:$G$29,7),IF(AND(H34&gt;1999,H34&lt;2003),VLOOKUP(K34,Minimas!$A$15:$G$29,6),IF(AND(H34&gt;2002,H34&lt;2005),VLOOKUP(K34,Minimas!$A$15:$G$29,5),IF(AND(H34&gt;2004,H34&lt;2007),VLOOKUP(K34,Minimas!$A$15:$G$29,4),VLOOKUP(K34,Minimas!$A$15:$G$29,3))))),IF(H34&lt;2000,VLOOKUP(K34,Minimas!$H$15:$N$29,7),IF(AND(H34&gt;1999,H34&lt;2003),VLOOKUP(K34,Minimas!$H$15:$N$29,6),IF(AND(H34&gt;2002,H34&lt;2005),VLOOKUP(K34,Minimas!$H$15:$N$29,5),IF(AND(H34&gt;2004,H34&lt;2007),VLOOKUP(K34,Minimas!$H$15:$N$29,4),VLOOKUP(K34,Minimas!$H$15:$N$29,3)))))))</f>
        <v xml:space="preserve"> </v>
      </c>
      <c r="W34" s="107" t="str">
        <f t="shared" si="11"/>
        <v/>
      </c>
      <c r="X34" s="42"/>
      <c r="Y34" s="42"/>
      <c r="AB34" s="113" t="e">
        <f>T34-HLOOKUP(V34,Minimas!$C$3:$CD$12,2,FALSE)</f>
        <v>#VALUE!</v>
      </c>
      <c r="AC34" s="113" t="e">
        <f>T34-HLOOKUP(V34,Minimas!$C$3:$CD$12,3,FALSE)</f>
        <v>#VALUE!</v>
      </c>
      <c r="AD34" s="113" t="e">
        <f>T34-HLOOKUP(V34,Minimas!$C$3:$CD$12,4,FALSE)</f>
        <v>#VALUE!</v>
      </c>
      <c r="AE34" s="113" t="e">
        <f>T34-HLOOKUP(V34,Minimas!$C$3:$CD$12,5,FALSE)</f>
        <v>#VALUE!</v>
      </c>
      <c r="AF34" s="113" t="e">
        <f>T34-HLOOKUP(V34,Minimas!$C$3:$CD$12,6,FALSE)</f>
        <v>#VALUE!</v>
      </c>
      <c r="AG34" s="113" t="e">
        <f>T34-HLOOKUP(V34,Minimas!$C$3:$CD$12,7,FALSE)</f>
        <v>#VALUE!</v>
      </c>
      <c r="AH34" s="113" t="e">
        <f>T34-HLOOKUP(V34,Minimas!$C$3:$CD$12,8,FALSE)</f>
        <v>#VALUE!</v>
      </c>
      <c r="AI34" s="113" t="e">
        <f>T34-HLOOKUP(V34,Minimas!$C$3:$CD$12,9,FALSE)</f>
        <v>#VALUE!</v>
      </c>
      <c r="AJ34" s="113" t="e">
        <f>T34-HLOOKUP(V34,Minimas!$C$3:$CD$12,10,FALSE)</f>
        <v>#VALUE!</v>
      </c>
      <c r="AK34" s="114" t="str">
        <f t="shared" si="12"/>
        <v xml:space="preserve"> </v>
      </c>
      <c r="AL34" s="114"/>
      <c r="AM34" s="114" t="str">
        <f t="shared" si="13"/>
        <v xml:space="preserve"> </v>
      </c>
      <c r="AN34" s="114" t="str">
        <f t="shared" si="14"/>
        <v xml:space="preserve"> </v>
      </c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</row>
    <row r="35" spans="2:107" s="5" customFormat="1" ht="30" customHeight="1" x14ac:dyDescent="0.2">
      <c r="B35" s="83"/>
      <c r="C35" s="86"/>
      <c r="D35" s="87"/>
      <c r="E35" s="89"/>
      <c r="F35" s="117"/>
      <c r="G35" s="118"/>
      <c r="H35" s="91"/>
      <c r="I35" s="94"/>
      <c r="J35" s="95"/>
      <c r="K35" s="81"/>
      <c r="L35" s="100"/>
      <c r="M35" s="101"/>
      <c r="N35" s="101"/>
      <c r="O35" s="102" t="str">
        <f t="shared" si="7"/>
        <v/>
      </c>
      <c r="P35" s="100"/>
      <c r="Q35" s="101"/>
      <c r="R35" s="101"/>
      <c r="S35" s="102" t="str">
        <f t="shared" si="8"/>
        <v/>
      </c>
      <c r="T35" s="104" t="str">
        <f t="shared" si="9"/>
        <v/>
      </c>
      <c r="U35" s="105" t="str">
        <f t="shared" si="10"/>
        <v xml:space="preserve">   </v>
      </c>
      <c r="V35" s="106" t="str">
        <f>IF(E35=0," ",IF(E35="H",IF(H35&lt;2000,VLOOKUP(K35,Minimas!$A$15:$G$29,7),IF(AND(H35&gt;1999,H35&lt;2003),VLOOKUP(K35,Minimas!$A$15:$G$29,6),IF(AND(H35&gt;2002,H35&lt;2005),VLOOKUP(K35,Minimas!$A$15:$G$29,5),IF(AND(H35&gt;2004,H35&lt;2007),VLOOKUP(K35,Minimas!$A$15:$G$29,4),VLOOKUP(K35,Minimas!$A$15:$G$29,3))))),IF(H35&lt;2000,VLOOKUP(K35,Minimas!$H$15:$N$29,7),IF(AND(H35&gt;1999,H35&lt;2003),VLOOKUP(K35,Minimas!$H$15:$N$29,6),IF(AND(H35&gt;2002,H35&lt;2005),VLOOKUP(K35,Minimas!$H$15:$N$29,5),IF(AND(H35&gt;2004,H35&lt;2007),VLOOKUP(K35,Minimas!$H$15:$N$29,4),VLOOKUP(K35,Minimas!$H$15:$N$29,3)))))))</f>
        <v xml:space="preserve"> </v>
      </c>
      <c r="W35" s="107" t="str">
        <f t="shared" si="11"/>
        <v/>
      </c>
      <c r="X35" s="42"/>
      <c r="Y35" s="42"/>
      <c r="AB35" s="113" t="e">
        <f>T35-HLOOKUP(V35,Minimas!$C$3:$CD$12,2,FALSE)</f>
        <v>#VALUE!</v>
      </c>
      <c r="AC35" s="113" t="e">
        <f>T35-HLOOKUP(V35,Minimas!$C$3:$CD$12,3,FALSE)</f>
        <v>#VALUE!</v>
      </c>
      <c r="AD35" s="113" t="e">
        <f>T35-HLOOKUP(V35,Minimas!$C$3:$CD$12,4,FALSE)</f>
        <v>#VALUE!</v>
      </c>
      <c r="AE35" s="113" t="e">
        <f>T35-HLOOKUP(V35,Minimas!$C$3:$CD$12,5,FALSE)</f>
        <v>#VALUE!</v>
      </c>
      <c r="AF35" s="113" t="e">
        <f>T35-HLOOKUP(V35,Minimas!$C$3:$CD$12,6,FALSE)</f>
        <v>#VALUE!</v>
      </c>
      <c r="AG35" s="113" t="e">
        <f>T35-HLOOKUP(V35,Minimas!$C$3:$CD$12,7,FALSE)</f>
        <v>#VALUE!</v>
      </c>
      <c r="AH35" s="113" t="e">
        <f>T35-HLOOKUP(V35,Minimas!$C$3:$CD$12,8,FALSE)</f>
        <v>#VALUE!</v>
      </c>
      <c r="AI35" s="113" t="e">
        <f>T35-HLOOKUP(V35,Minimas!$C$3:$CD$12,9,FALSE)</f>
        <v>#VALUE!</v>
      </c>
      <c r="AJ35" s="113" t="e">
        <f>T35-HLOOKUP(V35,Minimas!$C$3:$CD$12,10,FALSE)</f>
        <v>#VALUE!</v>
      </c>
      <c r="AK35" s="114" t="str">
        <f t="shared" si="12"/>
        <v xml:space="preserve"> </v>
      </c>
      <c r="AL35" s="114"/>
      <c r="AM35" s="114" t="str">
        <f t="shared" si="13"/>
        <v xml:space="preserve"> </v>
      </c>
      <c r="AN35" s="114" t="str">
        <f t="shared" si="14"/>
        <v xml:space="preserve"> </v>
      </c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</row>
    <row r="36" spans="2:107" s="5" customFormat="1" ht="30" customHeight="1" x14ac:dyDescent="0.2">
      <c r="B36" s="83"/>
      <c r="C36" s="86"/>
      <c r="D36" s="87"/>
      <c r="E36" s="89"/>
      <c r="F36" s="117"/>
      <c r="G36" s="118"/>
      <c r="H36" s="91"/>
      <c r="I36" s="94"/>
      <c r="J36" s="95"/>
      <c r="K36" s="81"/>
      <c r="L36" s="100"/>
      <c r="M36" s="101"/>
      <c r="N36" s="101"/>
      <c r="O36" s="102" t="str">
        <f t="shared" si="7"/>
        <v/>
      </c>
      <c r="P36" s="100"/>
      <c r="Q36" s="101"/>
      <c r="R36" s="101"/>
      <c r="S36" s="102" t="str">
        <f t="shared" si="8"/>
        <v/>
      </c>
      <c r="T36" s="104" t="str">
        <f t="shared" si="9"/>
        <v/>
      </c>
      <c r="U36" s="105" t="str">
        <f t="shared" si="10"/>
        <v xml:space="preserve">   </v>
      </c>
      <c r="V36" s="106" t="str">
        <f>IF(E36=0," ",IF(E36="H",IF(H36&lt;2000,VLOOKUP(K36,Minimas!$A$15:$G$29,7),IF(AND(H36&gt;1999,H36&lt;2003),VLOOKUP(K36,Minimas!$A$15:$G$29,6),IF(AND(H36&gt;2002,H36&lt;2005),VLOOKUP(K36,Minimas!$A$15:$G$29,5),IF(AND(H36&gt;2004,H36&lt;2007),VLOOKUP(K36,Minimas!$A$15:$G$29,4),VLOOKUP(K36,Minimas!$A$15:$G$29,3))))),IF(H36&lt;2000,VLOOKUP(K36,Minimas!$H$15:$N$29,7),IF(AND(H36&gt;1999,H36&lt;2003),VLOOKUP(K36,Minimas!$H$15:$N$29,6),IF(AND(H36&gt;2002,H36&lt;2005),VLOOKUP(K36,Minimas!$H$15:$N$29,5),IF(AND(H36&gt;2004,H36&lt;2007),VLOOKUP(K36,Minimas!$H$15:$N$29,4),VLOOKUP(K36,Minimas!$H$15:$N$29,3)))))))</f>
        <v xml:space="preserve"> </v>
      </c>
      <c r="W36" s="107" t="str">
        <f t="shared" si="11"/>
        <v/>
      </c>
      <c r="X36" s="42"/>
      <c r="Y36" s="42"/>
      <c r="AB36" s="113" t="e">
        <f>T36-HLOOKUP(V36,Minimas!$C$3:$CD$12,2,FALSE)</f>
        <v>#VALUE!</v>
      </c>
      <c r="AC36" s="113" t="e">
        <f>T36-HLOOKUP(V36,Minimas!$C$3:$CD$12,3,FALSE)</f>
        <v>#VALUE!</v>
      </c>
      <c r="AD36" s="113" t="e">
        <f>T36-HLOOKUP(V36,Minimas!$C$3:$CD$12,4,FALSE)</f>
        <v>#VALUE!</v>
      </c>
      <c r="AE36" s="113" t="e">
        <f>T36-HLOOKUP(V36,Minimas!$C$3:$CD$12,5,FALSE)</f>
        <v>#VALUE!</v>
      </c>
      <c r="AF36" s="113" t="e">
        <f>T36-HLOOKUP(V36,Minimas!$C$3:$CD$12,6,FALSE)</f>
        <v>#VALUE!</v>
      </c>
      <c r="AG36" s="113" t="e">
        <f>T36-HLOOKUP(V36,Minimas!$C$3:$CD$12,7,FALSE)</f>
        <v>#VALUE!</v>
      </c>
      <c r="AH36" s="113" t="e">
        <f>T36-HLOOKUP(V36,Minimas!$C$3:$CD$12,8,FALSE)</f>
        <v>#VALUE!</v>
      </c>
      <c r="AI36" s="113" t="e">
        <f>T36-HLOOKUP(V36,Minimas!$C$3:$CD$12,9,FALSE)</f>
        <v>#VALUE!</v>
      </c>
      <c r="AJ36" s="113" t="e">
        <f>T36-HLOOKUP(V36,Minimas!$C$3:$CD$12,10,FALSE)</f>
        <v>#VALUE!</v>
      </c>
      <c r="AK36" s="114" t="str">
        <f t="shared" si="12"/>
        <v xml:space="preserve"> </v>
      </c>
      <c r="AL36" s="114"/>
      <c r="AM36" s="114" t="str">
        <f t="shared" si="13"/>
        <v xml:space="preserve"> </v>
      </c>
      <c r="AN36" s="114" t="str">
        <f t="shared" si="14"/>
        <v xml:space="preserve"> </v>
      </c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</row>
    <row r="37" spans="2:107" s="5" customFormat="1" ht="30" customHeight="1" x14ac:dyDescent="0.2">
      <c r="B37" s="83"/>
      <c r="C37" s="86"/>
      <c r="D37" s="87"/>
      <c r="E37" s="89"/>
      <c r="F37" s="117"/>
      <c r="G37" s="118"/>
      <c r="H37" s="91"/>
      <c r="I37" s="94"/>
      <c r="J37" s="95"/>
      <c r="K37" s="81"/>
      <c r="L37" s="100"/>
      <c r="M37" s="101"/>
      <c r="N37" s="101"/>
      <c r="O37" s="102" t="str">
        <f t="shared" si="7"/>
        <v/>
      </c>
      <c r="P37" s="100"/>
      <c r="Q37" s="101"/>
      <c r="R37" s="101"/>
      <c r="S37" s="102" t="str">
        <f t="shared" si="8"/>
        <v/>
      </c>
      <c r="T37" s="104" t="str">
        <f t="shared" si="9"/>
        <v/>
      </c>
      <c r="U37" s="105" t="str">
        <f t="shared" si="10"/>
        <v xml:space="preserve">   </v>
      </c>
      <c r="V37" s="106" t="str">
        <f>IF(E37=0," ",IF(E37="H",IF(H37&lt;2000,VLOOKUP(K37,Minimas!$A$15:$G$29,7),IF(AND(H37&gt;1999,H37&lt;2003),VLOOKUP(K37,Minimas!$A$15:$G$29,6),IF(AND(H37&gt;2002,H37&lt;2005),VLOOKUP(K37,Minimas!$A$15:$G$29,5),IF(AND(H37&gt;2004,H37&lt;2007),VLOOKUP(K37,Minimas!$A$15:$G$29,4),VLOOKUP(K37,Minimas!$A$15:$G$29,3))))),IF(H37&lt;2000,VLOOKUP(K37,Minimas!$H$15:$N$29,7),IF(AND(H37&gt;1999,H37&lt;2003),VLOOKUP(K37,Minimas!$H$15:$N$29,6),IF(AND(H37&gt;2002,H37&lt;2005),VLOOKUP(K37,Minimas!$H$15:$N$29,5),IF(AND(H37&gt;2004,H37&lt;2007),VLOOKUP(K37,Minimas!$H$15:$N$29,4),VLOOKUP(K37,Minimas!$H$15:$N$29,3)))))))</f>
        <v xml:space="preserve"> </v>
      </c>
      <c r="W37" s="107" t="str">
        <f t="shared" si="11"/>
        <v/>
      </c>
      <c r="X37" s="42"/>
      <c r="Y37" s="42"/>
      <c r="AB37" s="113" t="e">
        <f>T37-HLOOKUP(V37,Minimas!$C$3:$CD$12,2,FALSE)</f>
        <v>#VALUE!</v>
      </c>
      <c r="AC37" s="113" t="e">
        <f>T37-HLOOKUP(V37,Minimas!$C$3:$CD$12,3,FALSE)</f>
        <v>#VALUE!</v>
      </c>
      <c r="AD37" s="113" t="e">
        <f>T37-HLOOKUP(V37,Minimas!$C$3:$CD$12,4,FALSE)</f>
        <v>#VALUE!</v>
      </c>
      <c r="AE37" s="113" t="e">
        <f>T37-HLOOKUP(V37,Minimas!$C$3:$CD$12,5,FALSE)</f>
        <v>#VALUE!</v>
      </c>
      <c r="AF37" s="113" t="e">
        <f>T37-HLOOKUP(V37,Minimas!$C$3:$CD$12,6,FALSE)</f>
        <v>#VALUE!</v>
      </c>
      <c r="AG37" s="113" t="e">
        <f>T37-HLOOKUP(V37,Minimas!$C$3:$CD$12,7,FALSE)</f>
        <v>#VALUE!</v>
      </c>
      <c r="AH37" s="113" t="e">
        <f>T37-HLOOKUP(V37,Minimas!$C$3:$CD$12,8,FALSE)</f>
        <v>#VALUE!</v>
      </c>
      <c r="AI37" s="113" t="e">
        <f>T37-HLOOKUP(V37,Minimas!$C$3:$CD$12,9,FALSE)</f>
        <v>#VALUE!</v>
      </c>
      <c r="AJ37" s="113" t="e">
        <f>T37-HLOOKUP(V37,Minimas!$C$3:$CD$12,10,FALSE)</f>
        <v>#VALUE!</v>
      </c>
      <c r="AK37" s="114" t="str">
        <f t="shared" si="12"/>
        <v xml:space="preserve"> </v>
      </c>
      <c r="AL37" s="114"/>
      <c r="AM37" s="114" t="str">
        <f t="shared" si="13"/>
        <v xml:space="preserve"> </v>
      </c>
      <c r="AN37" s="114" t="str">
        <f t="shared" si="14"/>
        <v xml:space="preserve"> </v>
      </c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</row>
    <row r="38" spans="2:107" s="5" customFormat="1" ht="30" customHeight="1" x14ac:dyDescent="0.2">
      <c r="B38" s="83"/>
      <c r="C38" s="86"/>
      <c r="D38" s="87"/>
      <c r="E38" s="89"/>
      <c r="F38" s="117"/>
      <c r="G38" s="118"/>
      <c r="H38" s="91"/>
      <c r="I38" s="94"/>
      <c r="J38" s="95"/>
      <c r="K38" s="81"/>
      <c r="L38" s="100"/>
      <c r="M38" s="101"/>
      <c r="N38" s="101"/>
      <c r="O38" s="102" t="str">
        <f t="shared" si="7"/>
        <v/>
      </c>
      <c r="P38" s="100"/>
      <c r="Q38" s="101"/>
      <c r="R38" s="101"/>
      <c r="S38" s="102" t="str">
        <f t="shared" si="8"/>
        <v/>
      </c>
      <c r="T38" s="104" t="str">
        <f t="shared" si="9"/>
        <v/>
      </c>
      <c r="U38" s="105" t="str">
        <f t="shared" si="10"/>
        <v xml:space="preserve">   </v>
      </c>
      <c r="V38" s="106" t="str">
        <f>IF(E38=0," ",IF(E38="H",IF(H38&lt;2000,VLOOKUP(K38,Minimas!$A$15:$G$29,7),IF(AND(H38&gt;1999,H38&lt;2003),VLOOKUP(K38,Minimas!$A$15:$G$29,6),IF(AND(H38&gt;2002,H38&lt;2005),VLOOKUP(K38,Minimas!$A$15:$G$29,5),IF(AND(H38&gt;2004,H38&lt;2007),VLOOKUP(K38,Minimas!$A$15:$G$29,4),VLOOKUP(K38,Minimas!$A$15:$G$29,3))))),IF(H38&lt;2000,VLOOKUP(K38,Minimas!$H$15:$N$29,7),IF(AND(H38&gt;1999,H38&lt;2003),VLOOKUP(K38,Minimas!$H$15:$N$29,6),IF(AND(H38&gt;2002,H38&lt;2005),VLOOKUP(K38,Minimas!$H$15:$N$29,5),IF(AND(H38&gt;2004,H38&lt;2007),VLOOKUP(K38,Minimas!$H$15:$N$29,4),VLOOKUP(K38,Minimas!$H$15:$N$29,3)))))))</f>
        <v xml:space="preserve"> </v>
      </c>
      <c r="W38" s="107" t="str">
        <f t="shared" si="11"/>
        <v/>
      </c>
      <c r="X38" s="42"/>
      <c r="Y38" s="42"/>
      <c r="AB38" s="113" t="e">
        <f>T38-HLOOKUP(V38,Minimas!$C$3:$CD$12,2,FALSE)</f>
        <v>#VALUE!</v>
      </c>
      <c r="AC38" s="113" t="e">
        <f>T38-HLOOKUP(V38,Minimas!$C$3:$CD$12,3,FALSE)</f>
        <v>#VALUE!</v>
      </c>
      <c r="AD38" s="113" t="e">
        <f>T38-HLOOKUP(V38,Minimas!$C$3:$CD$12,4,FALSE)</f>
        <v>#VALUE!</v>
      </c>
      <c r="AE38" s="113" t="e">
        <f>T38-HLOOKUP(V38,Minimas!$C$3:$CD$12,5,FALSE)</f>
        <v>#VALUE!</v>
      </c>
      <c r="AF38" s="113" t="e">
        <f>T38-HLOOKUP(V38,Minimas!$C$3:$CD$12,6,FALSE)</f>
        <v>#VALUE!</v>
      </c>
      <c r="AG38" s="113" t="e">
        <f>T38-HLOOKUP(V38,Minimas!$C$3:$CD$12,7,FALSE)</f>
        <v>#VALUE!</v>
      </c>
      <c r="AH38" s="113" t="e">
        <f>T38-HLOOKUP(V38,Minimas!$C$3:$CD$12,8,FALSE)</f>
        <v>#VALUE!</v>
      </c>
      <c r="AI38" s="113" t="e">
        <f>T38-HLOOKUP(V38,Minimas!$C$3:$CD$12,9,FALSE)</f>
        <v>#VALUE!</v>
      </c>
      <c r="AJ38" s="113" t="e">
        <f>T38-HLOOKUP(V38,Minimas!$C$3:$CD$12,10,FALSE)</f>
        <v>#VALUE!</v>
      </c>
      <c r="AK38" s="114" t="str">
        <f t="shared" si="12"/>
        <v xml:space="preserve"> </v>
      </c>
      <c r="AL38" s="114"/>
      <c r="AM38" s="114" t="str">
        <f t="shared" si="13"/>
        <v xml:space="preserve"> </v>
      </c>
      <c r="AN38" s="114" t="str">
        <f t="shared" si="14"/>
        <v xml:space="preserve"> </v>
      </c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</row>
    <row r="39" spans="2:107" s="5" customFormat="1" ht="30" customHeight="1" x14ac:dyDescent="0.2">
      <c r="B39" s="83"/>
      <c r="C39" s="86"/>
      <c r="D39" s="87"/>
      <c r="E39" s="89"/>
      <c r="F39" s="117"/>
      <c r="G39" s="118"/>
      <c r="H39" s="91"/>
      <c r="I39" s="94"/>
      <c r="J39" s="95"/>
      <c r="K39" s="81"/>
      <c r="L39" s="100"/>
      <c r="M39" s="101"/>
      <c r="N39" s="101"/>
      <c r="O39" s="102" t="str">
        <f t="shared" si="7"/>
        <v/>
      </c>
      <c r="P39" s="100"/>
      <c r="Q39" s="101"/>
      <c r="R39" s="101"/>
      <c r="S39" s="102" t="str">
        <f t="shared" si="8"/>
        <v/>
      </c>
      <c r="T39" s="104" t="str">
        <f t="shared" si="9"/>
        <v/>
      </c>
      <c r="U39" s="105" t="str">
        <f t="shared" si="10"/>
        <v xml:space="preserve">   </v>
      </c>
      <c r="V39" s="106" t="str">
        <f>IF(E39=0," ",IF(E39="H",IF(H39&lt;2000,VLOOKUP(K39,Minimas!$A$15:$G$29,7),IF(AND(H39&gt;1999,H39&lt;2003),VLOOKUP(K39,Minimas!$A$15:$G$29,6),IF(AND(H39&gt;2002,H39&lt;2005),VLOOKUP(K39,Minimas!$A$15:$G$29,5),IF(AND(H39&gt;2004,H39&lt;2007),VLOOKUP(K39,Minimas!$A$15:$G$29,4),VLOOKUP(K39,Minimas!$A$15:$G$29,3))))),IF(H39&lt;2000,VLOOKUP(K39,Minimas!$H$15:$N$29,7),IF(AND(H39&gt;1999,H39&lt;2003),VLOOKUP(K39,Minimas!$H$15:$N$29,6),IF(AND(H39&gt;2002,H39&lt;2005),VLOOKUP(K39,Minimas!$H$15:$N$29,5),IF(AND(H39&gt;2004,H39&lt;2007),VLOOKUP(K39,Minimas!$H$15:$N$29,4),VLOOKUP(K39,Minimas!$H$15:$N$29,3)))))))</f>
        <v xml:space="preserve"> </v>
      </c>
      <c r="W39" s="107" t="str">
        <f t="shared" si="11"/>
        <v/>
      </c>
      <c r="X39" s="42"/>
      <c r="Y39" s="42"/>
      <c r="AB39" s="113" t="e">
        <f>T39-HLOOKUP(V39,Minimas!$C$3:$CD$12,2,FALSE)</f>
        <v>#VALUE!</v>
      </c>
      <c r="AC39" s="113" t="e">
        <f>T39-HLOOKUP(V39,Minimas!$C$3:$CD$12,3,FALSE)</f>
        <v>#VALUE!</v>
      </c>
      <c r="AD39" s="113" t="e">
        <f>T39-HLOOKUP(V39,Minimas!$C$3:$CD$12,4,FALSE)</f>
        <v>#VALUE!</v>
      </c>
      <c r="AE39" s="113" t="e">
        <f>T39-HLOOKUP(V39,Minimas!$C$3:$CD$12,5,FALSE)</f>
        <v>#VALUE!</v>
      </c>
      <c r="AF39" s="113" t="e">
        <f>T39-HLOOKUP(V39,Minimas!$C$3:$CD$12,6,FALSE)</f>
        <v>#VALUE!</v>
      </c>
      <c r="AG39" s="113" t="e">
        <f>T39-HLOOKUP(V39,Minimas!$C$3:$CD$12,7,FALSE)</f>
        <v>#VALUE!</v>
      </c>
      <c r="AH39" s="113" t="e">
        <f>T39-HLOOKUP(V39,Minimas!$C$3:$CD$12,8,FALSE)</f>
        <v>#VALUE!</v>
      </c>
      <c r="AI39" s="113" t="e">
        <f>T39-HLOOKUP(V39,Minimas!$C$3:$CD$12,9,FALSE)</f>
        <v>#VALUE!</v>
      </c>
      <c r="AJ39" s="113" t="e">
        <f>T39-HLOOKUP(V39,Minimas!$C$3:$CD$12,10,FALSE)</f>
        <v>#VALUE!</v>
      </c>
      <c r="AK39" s="114" t="str">
        <f t="shared" si="12"/>
        <v xml:space="preserve"> </v>
      </c>
      <c r="AL39" s="114"/>
      <c r="AM39" s="114" t="str">
        <f t="shared" si="13"/>
        <v xml:space="preserve"> </v>
      </c>
      <c r="AN39" s="114" t="str">
        <f t="shared" si="14"/>
        <v xml:space="preserve"> </v>
      </c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</row>
    <row r="40" spans="2:107" s="5" customFormat="1" ht="30" customHeight="1" x14ac:dyDescent="0.2">
      <c r="B40" s="83"/>
      <c r="C40" s="86"/>
      <c r="D40" s="87"/>
      <c r="E40" s="89"/>
      <c r="F40" s="117"/>
      <c r="G40" s="118"/>
      <c r="H40" s="91"/>
      <c r="I40" s="94"/>
      <c r="J40" s="95"/>
      <c r="K40" s="81"/>
      <c r="L40" s="100"/>
      <c r="M40" s="101"/>
      <c r="N40" s="101"/>
      <c r="O40" s="102" t="str">
        <f t="shared" si="7"/>
        <v/>
      </c>
      <c r="P40" s="100"/>
      <c r="Q40" s="101"/>
      <c r="R40" s="101"/>
      <c r="S40" s="102" t="str">
        <f t="shared" si="8"/>
        <v/>
      </c>
      <c r="T40" s="104" t="str">
        <f t="shared" si="9"/>
        <v/>
      </c>
      <c r="U40" s="105" t="str">
        <f t="shared" si="10"/>
        <v xml:space="preserve">   </v>
      </c>
      <c r="V40" s="106" t="str">
        <f>IF(E40=0," ",IF(E40="H",IF(H40&lt;2000,VLOOKUP(K40,Minimas!$A$15:$G$29,7),IF(AND(H40&gt;1999,H40&lt;2003),VLOOKUP(K40,Minimas!$A$15:$G$29,6),IF(AND(H40&gt;2002,H40&lt;2005),VLOOKUP(K40,Minimas!$A$15:$G$29,5),IF(AND(H40&gt;2004,H40&lt;2007),VLOOKUP(K40,Minimas!$A$15:$G$29,4),VLOOKUP(K40,Minimas!$A$15:$G$29,3))))),IF(H40&lt;2000,VLOOKUP(K40,Minimas!$H$15:$N$29,7),IF(AND(H40&gt;1999,H40&lt;2003),VLOOKUP(K40,Minimas!$H$15:$N$29,6),IF(AND(H40&gt;2002,H40&lt;2005),VLOOKUP(K40,Minimas!$H$15:$N$29,5),IF(AND(H40&gt;2004,H40&lt;2007),VLOOKUP(K40,Minimas!$H$15:$N$29,4),VLOOKUP(K40,Minimas!$H$15:$N$29,3)))))))</f>
        <v xml:space="preserve"> </v>
      </c>
      <c r="W40" s="107" t="str">
        <f t="shared" si="11"/>
        <v/>
      </c>
      <c r="X40" s="42"/>
      <c r="Y40" s="42"/>
      <c r="AB40" s="113" t="e">
        <f>T40-HLOOKUP(V40,Minimas!$C$3:$CD$12,2,FALSE)</f>
        <v>#VALUE!</v>
      </c>
      <c r="AC40" s="113" t="e">
        <f>T40-HLOOKUP(V40,Minimas!$C$3:$CD$12,3,FALSE)</f>
        <v>#VALUE!</v>
      </c>
      <c r="AD40" s="113" t="e">
        <f>T40-HLOOKUP(V40,Minimas!$C$3:$CD$12,4,FALSE)</f>
        <v>#VALUE!</v>
      </c>
      <c r="AE40" s="113" t="e">
        <f>T40-HLOOKUP(V40,Minimas!$C$3:$CD$12,5,FALSE)</f>
        <v>#VALUE!</v>
      </c>
      <c r="AF40" s="113" t="e">
        <f>T40-HLOOKUP(V40,Minimas!$C$3:$CD$12,6,FALSE)</f>
        <v>#VALUE!</v>
      </c>
      <c r="AG40" s="113" t="e">
        <f>T40-HLOOKUP(V40,Minimas!$C$3:$CD$12,7,FALSE)</f>
        <v>#VALUE!</v>
      </c>
      <c r="AH40" s="113" t="e">
        <f>T40-HLOOKUP(V40,Minimas!$C$3:$CD$12,8,FALSE)</f>
        <v>#VALUE!</v>
      </c>
      <c r="AI40" s="113" t="e">
        <f>T40-HLOOKUP(V40,Minimas!$C$3:$CD$12,9,FALSE)</f>
        <v>#VALUE!</v>
      </c>
      <c r="AJ40" s="113" t="e">
        <f>T40-HLOOKUP(V40,Minimas!$C$3:$CD$12,10,FALSE)</f>
        <v>#VALUE!</v>
      </c>
      <c r="AK40" s="114" t="str">
        <f t="shared" si="12"/>
        <v xml:space="preserve"> </v>
      </c>
      <c r="AL40" s="114"/>
      <c r="AM40" s="114" t="str">
        <f t="shared" si="13"/>
        <v xml:space="preserve"> </v>
      </c>
      <c r="AN40" s="114" t="str">
        <f t="shared" si="14"/>
        <v xml:space="preserve"> </v>
      </c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</row>
    <row r="41" spans="2:107" s="5" customFormat="1" ht="30" customHeight="1" x14ac:dyDescent="0.2">
      <c r="B41" s="83"/>
      <c r="C41" s="86"/>
      <c r="D41" s="87"/>
      <c r="E41" s="89"/>
      <c r="F41" s="117"/>
      <c r="G41" s="118"/>
      <c r="H41" s="91"/>
      <c r="I41" s="94"/>
      <c r="J41" s="95"/>
      <c r="K41" s="81"/>
      <c r="L41" s="100"/>
      <c r="M41" s="101"/>
      <c r="N41" s="101"/>
      <c r="O41" s="102" t="str">
        <f t="shared" si="7"/>
        <v/>
      </c>
      <c r="P41" s="100"/>
      <c r="Q41" s="101"/>
      <c r="R41" s="101"/>
      <c r="S41" s="102" t="str">
        <f t="shared" si="8"/>
        <v/>
      </c>
      <c r="T41" s="104" t="str">
        <f t="shared" si="9"/>
        <v/>
      </c>
      <c r="U41" s="105" t="str">
        <f t="shared" si="10"/>
        <v xml:space="preserve">   </v>
      </c>
      <c r="V41" s="106" t="str">
        <f>IF(E41=0," ",IF(E41="H",IF(H41&lt;2000,VLOOKUP(K41,Minimas!$A$15:$G$29,7),IF(AND(H41&gt;1999,H41&lt;2003),VLOOKUP(K41,Minimas!$A$15:$G$29,6),IF(AND(H41&gt;2002,H41&lt;2005),VLOOKUP(K41,Minimas!$A$15:$G$29,5),IF(AND(H41&gt;2004,H41&lt;2007),VLOOKUP(K41,Minimas!$A$15:$G$29,4),VLOOKUP(K41,Minimas!$A$15:$G$29,3))))),IF(H41&lt;2000,VLOOKUP(K41,Minimas!$H$15:$N$29,7),IF(AND(H41&gt;1999,H41&lt;2003),VLOOKUP(K41,Minimas!$H$15:$N$29,6),IF(AND(H41&gt;2002,H41&lt;2005),VLOOKUP(K41,Minimas!$H$15:$N$29,5),IF(AND(H41&gt;2004,H41&lt;2007),VLOOKUP(K41,Minimas!$H$15:$N$29,4),VLOOKUP(K41,Minimas!$H$15:$N$29,3)))))))</f>
        <v xml:space="preserve"> </v>
      </c>
      <c r="W41" s="107" t="str">
        <f t="shared" si="11"/>
        <v/>
      </c>
      <c r="X41" s="42"/>
      <c r="Y41" s="42"/>
      <c r="AB41" s="113" t="e">
        <f>T41-HLOOKUP(V41,Minimas!$C$3:$CD$12,2,FALSE)</f>
        <v>#VALUE!</v>
      </c>
      <c r="AC41" s="113" t="e">
        <f>T41-HLOOKUP(V41,Minimas!$C$3:$CD$12,3,FALSE)</f>
        <v>#VALUE!</v>
      </c>
      <c r="AD41" s="113" t="e">
        <f>T41-HLOOKUP(V41,Minimas!$C$3:$CD$12,4,FALSE)</f>
        <v>#VALUE!</v>
      </c>
      <c r="AE41" s="113" t="e">
        <f>T41-HLOOKUP(V41,Minimas!$C$3:$CD$12,5,FALSE)</f>
        <v>#VALUE!</v>
      </c>
      <c r="AF41" s="113" t="e">
        <f>T41-HLOOKUP(V41,Minimas!$C$3:$CD$12,6,FALSE)</f>
        <v>#VALUE!</v>
      </c>
      <c r="AG41" s="113" t="e">
        <f>T41-HLOOKUP(V41,Minimas!$C$3:$CD$12,7,FALSE)</f>
        <v>#VALUE!</v>
      </c>
      <c r="AH41" s="113" t="e">
        <f>T41-HLOOKUP(V41,Minimas!$C$3:$CD$12,8,FALSE)</f>
        <v>#VALUE!</v>
      </c>
      <c r="AI41" s="113" t="e">
        <f>T41-HLOOKUP(V41,Minimas!$C$3:$CD$12,9,FALSE)</f>
        <v>#VALUE!</v>
      </c>
      <c r="AJ41" s="113" t="e">
        <f>T41-HLOOKUP(V41,Minimas!$C$3:$CD$12,10,FALSE)</f>
        <v>#VALUE!</v>
      </c>
      <c r="AK41" s="114" t="str">
        <f t="shared" si="12"/>
        <v xml:space="preserve"> </v>
      </c>
      <c r="AL41" s="114"/>
      <c r="AM41" s="114" t="str">
        <f t="shared" si="13"/>
        <v xml:space="preserve"> </v>
      </c>
      <c r="AN41" s="114" t="str">
        <f t="shared" si="14"/>
        <v xml:space="preserve"> </v>
      </c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</row>
    <row r="42" spans="2:107" s="5" customFormat="1" ht="30" customHeight="1" x14ac:dyDescent="0.2">
      <c r="B42" s="83"/>
      <c r="C42" s="86"/>
      <c r="D42" s="87"/>
      <c r="E42" s="89"/>
      <c r="F42" s="117"/>
      <c r="G42" s="118"/>
      <c r="H42" s="91"/>
      <c r="I42" s="94"/>
      <c r="J42" s="95"/>
      <c r="K42" s="81"/>
      <c r="L42" s="100"/>
      <c r="M42" s="101"/>
      <c r="N42" s="101"/>
      <c r="O42" s="102" t="str">
        <f t="shared" si="7"/>
        <v/>
      </c>
      <c r="P42" s="100"/>
      <c r="Q42" s="101"/>
      <c r="R42" s="101"/>
      <c r="S42" s="102" t="str">
        <f t="shared" si="8"/>
        <v/>
      </c>
      <c r="T42" s="104" t="str">
        <f t="shared" si="9"/>
        <v/>
      </c>
      <c r="U42" s="105" t="str">
        <f t="shared" si="10"/>
        <v xml:space="preserve">   </v>
      </c>
      <c r="V42" s="106" t="str">
        <f>IF(E42=0," ",IF(E42="H",IF(H42&lt;2000,VLOOKUP(K42,Minimas!$A$15:$G$29,7),IF(AND(H42&gt;1999,H42&lt;2003),VLOOKUP(K42,Minimas!$A$15:$G$29,6),IF(AND(H42&gt;2002,H42&lt;2005),VLOOKUP(K42,Minimas!$A$15:$G$29,5),IF(AND(H42&gt;2004,H42&lt;2007),VLOOKUP(K42,Minimas!$A$15:$G$29,4),VLOOKUP(K42,Minimas!$A$15:$G$29,3))))),IF(H42&lt;2000,VLOOKUP(K42,Minimas!$H$15:$N$29,7),IF(AND(H42&gt;1999,H42&lt;2003),VLOOKUP(K42,Minimas!$H$15:$N$29,6),IF(AND(H42&gt;2002,H42&lt;2005),VLOOKUP(K42,Minimas!$H$15:$N$29,5),IF(AND(H42&gt;2004,H42&lt;2007),VLOOKUP(K42,Minimas!$H$15:$N$29,4),VLOOKUP(K42,Minimas!$H$15:$N$29,3)))))))</f>
        <v xml:space="preserve"> </v>
      </c>
      <c r="W42" s="107" t="str">
        <f t="shared" si="11"/>
        <v/>
      </c>
      <c r="X42" s="42"/>
      <c r="Y42" s="42"/>
      <c r="AB42" s="113" t="e">
        <f>T42-HLOOKUP(V42,Minimas!$C$3:$CD$12,2,FALSE)</f>
        <v>#VALUE!</v>
      </c>
      <c r="AC42" s="113" t="e">
        <f>T42-HLOOKUP(V42,Minimas!$C$3:$CD$12,3,FALSE)</f>
        <v>#VALUE!</v>
      </c>
      <c r="AD42" s="113" t="e">
        <f>T42-HLOOKUP(V42,Minimas!$C$3:$CD$12,4,FALSE)</f>
        <v>#VALUE!</v>
      </c>
      <c r="AE42" s="113" t="e">
        <f>T42-HLOOKUP(V42,Minimas!$C$3:$CD$12,5,FALSE)</f>
        <v>#VALUE!</v>
      </c>
      <c r="AF42" s="113" t="e">
        <f>T42-HLOOKUP(V42,Minimas!$C$3:$CD$12,6,FALSE)</f>
        <v>#VALUE!</v>
      </c>
      <c r="AG42" s="113" t="e">
        <f>T42-HLOOKUP(V42,Minimas!$C$3:$CD$12,7,FALSE)</f>
        <v>#VALUE!</v>
      </c>
      <c r="AH42" s="113" t="e">
        <f>T42-HLOOKUP(V42,Minimas!$C$3:$CD$12,8,FALSE)</f>
        <v>#VALUE!</v>
      </c>
      <c r="AI42" s="113" t="e">
        <f>T42-HLOOKUP(V42,Minimas!$C$3:$CD$12,9,FALSE)</f>
        <v>#VALUE!</v>
      </c>
      <c r="AJ42" s="113" t="e">
        <f>T42-HLOOKUP(V42,Minimas!$C$3:$CD$12,10,FALSE)</f>
        <v>#VALUE!</v>
      </c>
      <c r="AK42" s="114" t="str">
        <f t="shared" si="12"/>
        <v xml:space="preserve"> </v>
      </c>
      <c r="AL42" s="114"/>
      <c r="AM42" s="114" t="str">
        <f t="shared" si="13"/>
        <v xml:space="preserve"> </v>
      </c>
      <c r="AN42" s="114" t="str">
        <f t="shared" si="14"/>
        <v xml:space="preserve"> </v>
      </c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</row>
    <row r="43" spans="2:107" s="5" customFormat="1" ht="30" customHeight="1" x14ac:dyDescent="0.2">
      <c r="B43" s="83"/>
      <c r="C43" s="86"/>
      <c r="D43" s="87"/>
      <c r="E43" s="89"/>
      <c r="F43" s="117"/>
      <c r="G43" s="118"/>
      <c r="H43" s="91"/>
      <c r="I43" s="94"/>
      <c r="J43" s="95"/>
      <c r="K43" s="81"/>
      <c r="L43" s="100"/>
      <c r="M43" s="101"/>
      <c r="N43" s="101"/>
      <c r="O43" s="102" t="str">
        <f t="shared" si="7"/>
        <v/>
      </c>
      <c r="P43" s="100"/>
      <c r="Q43" s="101"/>
      <c r="R43" s="101"/>
      <c r="S43" s="102" t="str">
        <f t="shared" si="8"/>
        <v/>
      </c>
      <c r="T43" s="104" t="str">
        <f t="shared" si="9"/>
        <v/>
      </c>
      <c r="U43" s="105" t="str">
        <f t="shared" si="10"/>
        <v xml:space="preserve">   </v>
      </c>
      <c r="V43" s="106" t="str">
        <f>IF(E43=0," ",IF(E43="H",IF(H43&lt;2000,VLOOKUP(K43,Minimas!$A$15:$G$29,7),IF(AND(H43&gt;1999,H43&lt;2003),VLOOKUP(K43,Minimas!$A$15:$G$29,6),IF(AND(H43&gt;2002,H43&lt;2005),VLOOKUP(K43,Minimas!$A$15:$G$29,5),IF(AND(H43&gt;2004,H43&lt;2007),VLOOKUP(K43,Minimas!$A$15:$G$29,4),VLOOKUP(K43,Minimas!$A$15:$G$29,3))))),IF(H43&lt;2000,VLOOKUP(K43,Minimas!$H$15:$N$29,7),IF(AND(H43&gt;1999,H43&lt;2003),VLOOKUP(K43,Minimas!$H$15:$N$29,6),IF(AND(H43&gt;2002,H43&lt;2005),VLOOKUP(K43,Minimas!$H$15:$N$29,5),IF(AND(H43&gt;2004,H43&lt;2007),VLOOKUP(K43,Minimas!$H$15:$N$29,4),VLOOKUP(K43,Minimas!$H$15:$N$29,3)))))))</f>
        <v xml:space="preserve"> </v>
      </c>
      <c r="W43" s="107" t="str">
        <f t="shared" si="11"/>
        <v/>
      </c>
      <c r="X43" s="42"/>
      <c r="Y43" s="42"/>
      <c r="AB43" s="113" t="e">
        <f>T43-HLOOKUP(V43,Minimas!$C$3:$CD$12,2,FALSE)</f>
        <v>#VALUE!</v>
      </c>
      <c r="AC43" s="113" t="e">
        <f>T43-HLOOKUP(V43,Minimas!$C$3:$CD$12,3,FALSE)</f>
        <v>#VALUE!</v>
      </c>
      <c r="AD43" s="113" t="e">
        <f>T43-HLOOKUP(V43,Minimas!$C$3:$CD$12,4,FALSE)</f>
        <v>#VALUE!</v>
      </c>
      <c r="AE43" s="113" t="e">
        <f>T43-HLOOKUP(V43,Minimas!$C$3:$CD$12,5,FALSE)</f>
        <v>#VALUE!</v>
      </c>
      <c r="AF43" s="113" t="e">
        <f>T43-HLOOKUP(V43,Minimas!$C$3:$CD$12,6,FALSE)</f>
        <v>#VALUE!</v>
      </c>
      <c r="AG43" s="113" t="e">
        <f>T43-HLOOKUP(V43,Minimas!$C$3:$CD$12,7,FALSE)</f>
        <v>#VALUE!</v>
      </c>
      <c r="AH43" s="113" t="e">
        <f>T43-HLOOKUP(V43,Minimas!$C$3:$CD$12,8,FALSE)</f>
        <v>#VALUE!</v>
      </c>
      <c r="AI43" s="113" t="e">
        <f>T43-HLOOKUP(V43,Minimas!$C$3:$CD$12,9,FALSE)</f>
        <v>#VALUE!</v>
      </c>
      <c r="AJ43" s="113" t="e">
        <f>T43-HLOOKUP(V43,Minimas!$C$3:$CD$12,10,FALSE)</f>
        <v>#VALUE!</v>
      </c>
      <c r="AK43" s="114" t="str">
        <f t="shared" si="12"/>
        <v xml:space="preserve"> </v>
      </c>
      <c r="AL43" s="114"/>
      <c r="AM43" s="114" t="str">
        <f t="shared" si="13"/>
        <v xml:space="preserve"> </v>
      </c>
      <c r="AN43" s="114" t="str">
        <f t="shared" si="14"/>
        <v xml:space="preserve"> </v>
      </c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</row>
    <row r="44" spans="2:107" s="5" customFormat="1" ht="30" customHeight="1" x14ac:dyDescent="0.2">
      <c r="B44" s="83"/>
      <c r="C44" s="86"/>
      <c r="D44" s="87"/>
      <c r="E44" s="89"/>
      <c r="F44" s="117"/>
      <c r="G44" s="118"/>
      <c r="H44" s="91"/>
      <c r="I44" s="94"/>
      <c r="J44" s="95"/>
      <c r="K44" s="81"/>
      <c r="L44" s="100"/>
      <c r="M44" s="101"/>
      <c r="N44" s="101"/>
      <c r="O44" s="102" t="str">
        <f t="shared" si="7"/>
        <v/>
      </c>
      <c r="P44" s="100"/>
      <c r="Q44" s="101"/>
      <c r="R44" s="101"/>
      <c r="S44" s="102" t="str">
        <f t="shared" si="8"/>
        <v/>
      </c>
      <c r="T44" s="104" t="str">
        <f t="shared" si="9"/>
        <v/>
      </c>
      <c r="U44" s="105" t="str">
        <f t="shared" si="10"/>
        <v xml:space="preserve">   </v>
      </c>
      <c r="V44" s="106" t="str">
        <f>IF(E44=0," ",IF(E44="H",IF(H44&lt;2000,VLOOKUP(K44,Minimas!$A$15:$G$29,7),IF(AND(H44&gt;1999,H44&lt;2003),VLOOKUP(K44,Minimas!$A$15:$G$29,6),IF(AND(H44&gt;2002,H44&lt;2005),VLOOKUP(K44,Minimas!$A$15:$G$29,5),IF(AND(H44&gt;2004,H44&lt;2007),VLOOKUP(K44,Minimas!$A$15:$G$29,4),VLOOKUP(K44,Minimas!$A$15:$G$29,3))))),IF(H44&lt;2000,VLOOKUP(K44,Minimas!$H$15:$N$29,7),IF(AND(H44&gt;1999,H44&lt;2003),VLOOKUP(K44,Minimas!$H$15:$N$29,6),IF(AND(H44&gt;2002,H44&lt;2005),VLOOKUP(K44,Minimas!$H$15:$N$29,5),IF(AND(H44&gt;2004,H44&lt;2007),VLOOKUP(K44,Minimas!$H$15:$N$29,4),VLOOKUP(K44,Minimas!$H$15:$N$29,3)))))))</f>
        <v xml:space="preserve"> </v>
      </c>
      <c r="W44" s="107" t="str">
        <f t="shared" si="11"/>
        <v/>
      </c>
      <c r="X44" s="42"/>
      <c r="Y44" s="42"/>
      <c r="AB44" s="113" t="e">
        <f>T44-HLOOKUP(V44,Minimas!$C$3:$CD$12,2,FALSE)</f>
        <v>#VALUE!</v>
      </c>
      <c r="AC44" s="113" t="e">
        <f>T44-HLOOKUP(V44,Minimas!$C$3:$CD$12,3,FALSE)</f>
        <v>#VALUE!</v>
      </c>
      <c r="AD44" s="113" t="e">
        <f>T44-HLOOKUP(V44,Minimas!$C$3:$CD$12,4,FALSE)</f>
        <v>#VALUE!</v>
      </c>
      <c r="AE44" s="113" t="e">
        <f>T44-HLOOKUP(V44,Minimas!$C$3:$CD$12,5,FALSE)</f>
        <v>#VALUE!</v>
      </c>
      <c r="AF44" s="113" t="e">
        <f>T44-HLOOKUP(V44,Minimas!$C$3:$CD$12,6,FALSE)</f>
        <v>#VALUE!</v>
      </c>
      <c r="AG44" s="113" t="e">
        <f>T44-HLOOKUP(V44,Minimas!$C$3:$CD$12,7,FALSE)</f>
        <v>#VALUE!</v>
      </c>
      <c r="AH44" s="113" t="e">
        <f>T44-HLOOKUP(V44,Minimas!$C$3:$CD$12,8,FALSE)</f>
        <v>#VALUE!</v>
      </c>
      <c r="AI44" s="113" t="e">
        <f>T44-HLOOKUP(V44,Minimas!$C$3:$CD$12,9,FALSE)</f>
        <v>#VALUE!</v>
      </c>
      <c r="AJ44" s="113" t="e">
        <f>T44-HLOOKUP(V44,Minimas!$C$3:$CD$12,10,FALSE)</f>
        <v>#VALUE!</v>
      </c>
      <c r="AK44" s="114" t="str">
        <f t="shared" si="12"/>
        <v xml:space="preserve"> </v>
      </c>
      <c r="AL44" s="114"/>
      <c r="AM44" s="114" t="str">
        <f t="shared" si="13"/>
        <v xml:space="preserve"> </v>
      </c>
      <c r="AN44" s="114" t="str">
        <f t="shared" si="14"/>
        <v xml:space="preserve"> </v>
      </c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</row>
    <row r="45" spans="2:107" s="5" customFormat="1" ht="30" customHeight="1" x14ac:dyDescent="0.2">
      <c r="B45" s="83"/>
      <c r="C45" s="86"/>
      <c r="D45" s="87"/>
      <c r="E45" s="89"/>
      <c r="F45" s="117"/>
      <c r="G45" s="118"/>
      <c r="H45" s="91"/>
      <c r="I45" s="94"/>
      <c r="J45" s="95"/>
      <c r="K45" s="81"/>
      <c r="L45" s="100"/>
      <c r="M45" s="101"/>
      <c r="N45" s="101"/>
      <c r="O45" s="102" t="str">
        <f t="shared" si="7"/>
        <v/>
      </c>
      <c r="P45" s="100"/>
      <c r="Q45" s="101"/>
      <c r="R45" s="101"/>
      <c r="S45" s="102" t="str">
        <f t="shared" si="8"/>
        <v/>
      </c>
      <c r="T45" s="104" t="str">
        <f t="shared" si="9"/>
        <v/>
      </c>
      <c r="U45" s="105" t="str">
        <f t="shared" si="10"/>
        <v xml:space="preserve">   </v>
      </c>
      <c r="V45" s="106" t="str">
        <f>IF(E45=0," ",IF(E45="H",IF(H45&lt;2000,VLOOKUP(K45,Minimas!$A$15:$G$29,7),IF(AND(H45&gt;1999,H45&lt;2003),VLOOKUP(K45,Minimas!$A$15:$G$29,6),IF(AND(H45&gt;2002,H45&lt;2005),VLOOKUP(K45,Minimas!$A$15:$G$29,5),IF(AND(H45&gt;2004,H45&lt;2007),VLOOKUP(K45,Minimas!$A$15:$G$29,4),VLOOKUP(K45,Minimas!$A$15:$G$29,3))))),IF(H45&lt;2000,VLOOKUP(K45,Minimas!$H$15:$N$29,7),IF(AND(H45&gt;1999,H45&lt;2003),VLOOKUP(K45,Minimas!$H$15:$N$29,6),IF(AND(H45&gt;2002,H45&lt;2005),VLOOKUP(K45,Minimas!$H$15:$N$29,5),IF(AND(H45&gt;2004,H45&lt;2007),VLOOKUP(K45,Minimas!$H$15:$N$29,4),VLOOKUP(K45,Minimas!$H$15:$N$29,3)))))))</f>
        <v xml:space="preserve"> </v>
      </c>
      <c r="W45" s="107" t="str">
        <f t="shared" si="11"/>
        <v/>
      </c>
      <c r="X45" s="42"/>
      <c r="Y45" s="42"/>
      <c r="AB45" s="113" t="e">
        <f>T45-HLOOKUP(V45,Minimas!$C$3:$CD$12,2,FALSE)</f>
        <v>#VALUE!</v>
      </c>
      <c r="AC45" s="113" t="e">
        <f>T45-HLOOKUP(V45,Minimas!$C$3:$CD$12,3,FALSE)</f>
        <v>#VALUE!</v>
      </c>
      <c r="AD45" s="113" t="e">
        <f>T45-HLOOKUP(V45,Minimas!$C$3:$CD$12,4,FALSE)</f>
        <v>#VALUE!</v>
      </c>
      <c r="AE45" s="113" t="e">
        <f>T45-HLOOKUP(V45,Minimas!$C$3:$CD$12,5,FALSE)</f>
        <v>#VALUE!</v>
      </c>
      <c r="AF45" s="113" t="e">
        <f>T45-HLOOKUP(V45,Minimas!$C$3:$CD$12,6,FALSE)</f>
        <v>#VALUE!</v>
      </c>
      <c r="AG45" s="113" t="e">
        <f>T45-HLOOKUP(V45,Minimas!$C$3:$CD$12,7,FALSE)</f>
        <v>#VALUE!</v>
      </c>
      <c r="AH45" s="113" t="e">
        <f>T45-HLOOKUP(V45,Minimas!$C$3:$CD$12,8,FALSE)</f>
        <v>#VALUE!</v>
      </c>
      <c r="AI45" s="113" t="e">
        <f>T45-HLOOKUP(V45,Minimas!$C$3:$CD$12,9,FALSE)</f>
        <v>#VALUE!</v>
      </c>
      <c r="AJ45" s="113" t="e">
        <f>T45-HLOOKUP(V45,Minimas!$C$3:$CD$12,10,FALSE)</f>
        <v>#VALUE!</v>
      </c>
      <c r="AK45" s="114" t="str">
        <f t="shared" si="12"/>
        <v xml:space="preserve"> </v>
      </c>
      <c r="AL45" s="114"/>
      <c r="AM45" s="114" t="str">
        <f t="shared" si="13"/>
        <v xml:space="preserve"> </v>
      </c>
      <c r="AN45" s="114" t="str">
        <f t="shared" si="14"/>
        <v xml:space="preserve"> </v>
      </c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</row>
    <row r="46" spans="2:107" s="5" customFormat="1" ht="30" customHeight="1" x14ac:dyDescent="0.2">
      <c r="B46" s="83"/>
      <c r="C46" s="86"/>
      <c r="D46" s="87"/>
      <c r="E46" s="89"/>
      <c r="F46" s="117"/>
      <c r="G46" s="118"/>
      <c r="H46" s="91"/>
      <c r="I46" s="94"/>
      <c r="J46" s="95"/>
      <c r="K46" s="81"/>
      <c r="L46" s="100"/>
      <c r="M46" s="101"/>
      <c r="N46" s="101"/>
      <c r="O46" s="102" t="str">
        <f t="shared" si="7"/>
        <v/>
      </c>
      <c r="P46" s="100"/>
      <c r="Q46" s="101"/>
      <c r="R46" s="101"/>
      <c r="S46" s="102" t="str">
        <f t="shared" si="8"/>
        <v/>
      </c>
      <c r="T46" s="104" t="str">
        <f t="shared" si="9"/>
        <v/>
      </c>
      <c r="U46" s="105" t="str">
        <f t="shared" si="10"/>
        <v xml:space="preserve">   </v>
      </c>
      <c r="V46" s="106" t="str">
        <f>IF(E46=0," ",IF(E46="H",IF(H46&lt;2000,VLOOKUP(K46,Minimas!$A$15:$G$29,7),IF(AND(H46&gt;1999,H46&lt;2003),VLOOKUP(K46,Minimas!$A$15:$G$29,6),IF(AND(H46&gt;2002,H46&lt;2005),VLOOKUP(K46,Minimas!$A$15:$G$29,5),IF(AND(H46&gt;2004,H46&lt;2007),VLOOKUP(K46,Minimas!$A$15:$G$29,4),VLOOKUP(K46,Minimas!$A$15:$G$29,3))))),IF(H46&lt;2000,VLOOKUP(K46,Minimas!$H$15:$N$29,7),IF(AND(H46&gt;1999,H46&lt;2003),VLOOKUP(K46,Minimas!$H$15:$N$29,6),IF(AND(H46&gt;2002,H46&lt;2005),VLOOKUP(K46,Minimas!$H$15:$N$29,5),IF(AND(H46&gt;2004,H46&lt;2007),VLOOKUP(K46,Minimas!$H$15:$N$29,4),VLOOKUP(K46,Minimas!$H$15:$N$29,3)))))))</f>
        <v xml:space="preserve"> </v>
      </c>
      <c r="W46" s="107" t="str">
        <f t="shared" si="11"/>
        <v/>
      </c>
      <c r="X46" s="42"/>
      <c r="Y46" s="42"/>
      <c r="AB46" s="113" t="e">
        <f>T46-HLOOKUP(V46,Minimas!$C$3:$CD$12,2,FALSE)</f>
        <v>#VALUE!</v>
      </c>
      <c r="AC46" s="113" t="e">
        <f>T46-HLOOKUP(V46,Minimas!$C$3:$CD$12,3,FALSE)</f>
        <v>#VALUE!</v>
      </c>
      <c r="AD46" s="113" t="e">
        <f>T46-HLOOKUP(V46,Minimas!$C$3:$CD$12,4,FALSE)</f>
        <v>#VALUE!</v>
      </c>
      <c r="AE46" s="113" t="e">
        <f>T46-HLOOKUP(V46,Minimas!$C$3:$CD$12,5,FALSE)</f>
        <v>#VALUE!</v>
      </c>
      <c r="AF46" s="113" t="e">
        <f>T46-HLOOKUP(V46,Minimas!$C$3:$CD$12,6,FALSE)</f>
        <v>#VALUE!</v>
      </c>
      <c r="AG46" s="113" t="e">
        <f>T46-HLOOKUP(V46,Minimas!$C$3:$CD$12,7,FALSE)</f>
        <v>#VALUE!</v>
      </c>
      <c r="AH46" s="113" t="e">
        <f>T46-HLOOKUP(V46,Minimas!$C$3:$CD$12,8,FALSE)</f>
        <v>#VALUE!</v>
      </c>
      <c r="AI46" s="113" t="e">
        <f>T46-HLOOKUP(V46,Minimas!$C$3:$CD$12,9,FALSE)</f>
        <v>#VALUE!</v>
      </c>
      <c r="AJ46" s="113" t="e">
        <f>T46-HLOOKUP(V46,Minimas!$C$3:$CD$12,10,FALSE)</f>
        <v>#VALUE!</v>
      </c>
      <c r="AK46" s="114" t="str">
        <f t="shared" si="12"/>
        <v xml:space="preserve"> </v>
      </c>
      <c r="AL46" s="114"/>
      <c r="AM46" s="114" t="str">
        <f t="shared" si="13"/>
        <v xml:space="preserve"> </v>
      </c>
      <c r="AN46" s="114" t="str">
        <f t="shared" si="14"/>
        <v xml:space="preserve"> </v>
      </c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</row>
    <row r="47" spans="2:107" s="5" customFormat="1" ht="30" customHeight="1" x14ac:dyDescent="0.2">
      <c r="B47" s="83"/>
      <c r="C47" s="86"/>
      <c r="D47" s="87"/>
      <c r="E47" s="89"/>
      <c r="F47" s="117"/>
      <c r="G47" s="118"/>
      <c r="H47" s="91"/>
      <c r="I47" s="94"/>
      <c r="J47" s="95"/>
      <c r="K47" s="81"/>
      <c r="L47" s="100"/>
      <c r="M47" s="101"/>
      <c r="N47" s="101"/>
      <c r="O47" s="102" t="str">
        <f t="shared" si="7"/>
        <v/>
      </c>
      <c r="P47" s="100"/>
      <c r="Q47" s="101"/>
      <c r="R47" s="101"/>
      <c r="S47" s="102" t="str">
        <f t="shared" si="8"/>
        <v/>
      </c>
      <c r="T47" s="104" t="str">
        <f t="shared" si="9"/>
        <v/>
      </c>
      <c r="U47" s="105" t="str">
        <f t="shared" si="10"/>
        <v xml:space="preserve">   </v>
      </c>
      <c r="V47" s="106" t="str">
        <f>IF(E47=0," ",IF(E47="H",IF(H47&lt;2000,VLOOKUP(K47,Minimas!$A$15:$G$29,7),IF(AND(H47&gt;1999,H47&lt;2003),VLOOKUP(K47,Minimas!$A$15:$G$29,6),IF(AND(H47&gt;2002,H47&lt;2005),VLOOKUP(K47,Minimas!$A$15:$G$29,5),IF(AND(H47&gt;2004,H47&lt;2007),VLOOKUP(K47,Minimas!$A$15:$G$29,4),VLOOKUP(K47,Minimas!$A$15:$G$29,3))))),IF(H47&lt;2000,VLOOKUP(K47,Minimas!$H$15:$N$29,7),IF(AND(H47&gt;1999,H47&lt;2003),VLOOKUP(K47,Minimas!$H$15:$N$29,6),IF(AND(H47&gt;2002,H47&lt;2005),VLOOKUP(K47,Minimas!$H$15:$N$29,5),IF(AND(H47&gt;2004,H47&lt;2007),VLOOKUP(K47,Minimas!$H$15:$N$29,4),VLOOKUP(K47,Minimas!$H$15:$N$29,3)))))))</f>
        <v xml:space="preserve"> </v>
      </c>
      <c r="W47" s="107" t="str">
        <f t="shared" si="11"/>
        <v/>
      </c>
      <c r="X47" s="42"/>
      <c r="Y47" s="42"/>
      <c r="AB47" s="113" t="e">
        <f>T47-HLOOKUP(V47,Minimas!$C$3:$CD$12,2,FALSE)</f>
        <v>#VALUE!</v>
      </c>
      <c r="AC47" s="113" t="e">
        <f>T47-HLOOKUP(V47,Minimas!$C$3:$CD$12,3,FALSE)</f>
        <v>#VALUE!</v>
      </c>
      <c r="AD47" s="113" t="e">
        <f>T47-HLOOKUP(V47,Minimas!$C$3:$CD$12,4,FALSE)</f>
        <v>#VALUE!</v>
      </c>
      <c r="AE47" s="113" t="e">
        <f>T47-HLOOKUP(V47,Minimas!$C$3:$CD$12,5,FALSE)</f>
        <v>#VALUE!</v>
      </c>
      <c r="AF47" s="113" t="e">
        <f>T47-HLOOKUP(V47,Minimas!$C$3:$CD$12,6,FALSE)</f>
        <v>#VALUE!</v>
      </c>
      <c r="AG47" s="113" t="e">
        <f>T47-HLOOKUP(V47,Minimas!$C$3:$CD$12,7,FALSE)</f>
        <v>#VALUE!</v>
      </c>
      <c r="AH47" s="113" t="e">
        <f>T47-HLOOKUP(V47,Minimas!$C$3:$CD$12,8,FALSE)</f>
        <v>#VALUE!</v>
      </c>
      <c r="AI47" s="113" t="e">
        <f>T47-HLOOKUP(V47,Minimas!$C$3:$CD$12,9,FALSE)</f>
        <v>#VALUE!</v>
      </c>
      <c r="AJ47" s="113" t="e">
        <f>T47-HLOOKUP(V47,Minimas!$C$3:$CD$12,10,FALSE)</f>
        <v>#VALUE!</v>
      </c>
      <c r="AK47" s="114" t="str">
        <f t="shared" si="12"/>
        <v xml:space="preserve"> </v>
      </c>
      <c r="AL47" s="114"/>
      <c r="AM47" s="114" t="str">
        <f t="shared" si="13"/>
        <v xml:space="preserve"> </v>
      </c>
      <c r="AN47" s="114" t="str">
        <f t="shared" si="14"/>
        <v xml:space="preserve"> </v>
      </c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</row>
    <row r="48" spans="2:107" s="5" customFormat="1" ht="30" customHeight="1" x14ac:dyDescent="0.2">
      <c r="B48" s="83"/>
      <c r="C48" s="86"/>
      <c r="D48" s="87"/>
      <c r="E48" s="89"/>
      <c r="F48" s="117"/>
      <c r="G48" s="118"/>
      <c r="H48" s="91"/>
      <c r="I48" s="94"/>
      <c r="J48" s="95"/>
      <c r="K48" s="81"/>
      <c r="L48" s="100"/>
      <c r="M48" s="101"/>
      <c r="N48" s="101"/>
      <c r="O48" s="102" t="str">
        <f t="shared" si="7"/>
        <v/>
      </c>
      <c r="P48" s="100"/>
      <c r="Q48" s="101"/>
      <c r="R48" s="101"/>
      <c r="S48" s="102" t="str">
        <f t="shared" si="8"/>
        <v/>
      </c>
      <c r="T48" s="104" t="str">
        <f t="shared" si="9"/>
        <v/>
      </c>
      <c r="U48" s="105" t="str">
        <f t="shared" si="10"/>
        <v xml:space="preserve">   </v>
      </c>
      <c r="V48" s="106" t="str">
        <f>IF(E48=0," ",IF(E48="H",IF(H48&lt;2000,VLOOKUP(K48,Minimas!$A$15:$G$29,7),IF(AND(H48&gt;1999,H48&lt;2003),VLOOKUP(K48,Minimas!$A$15:$G$29,6),IF(AND(H48&gt;2002,H48&lt;2005),VLOOKUP(K48,Minimas!$A$15:$G$29,5),IF(AND(H48&gt;2004,H48&lt;2007),VLOOKUP(K48,Minimas!$A$15:$G$29,4),VLOOKUP(K48,Minimas!$A$15:$G$29,3))))),IF(H48&lt;2000,VLOOKUP(K48,Minimas!$H$15:$N$29,7),IF(AND(H48&gt;1999,H48&lt;2003),VLOOKUP(K48,Minimas!$H$15:$N$29,6),IF(AND(H48&gt;2002,H48&lt;2005),VLOOKUP(K48,Minimas!$H$15:$N$29,5),IF(AND(H48&gt;2004,H48&lt;2007),VLOOKUP(K48,Minimas!$H$15:$N$29,4),VLOOKUP(K48,Minimas!$H$15:$N$29,3)))))))</f>
        <v xml:space="preserve"> </v>
      </c>
      <c r="W48" s="107" t="str">
        <f t="shared" si="11"/>
        <v/>
      </c>
      <c r="X48" s="42"/>
      <c r="Y48" s="42"/>
      <c r="AB48" s="113" t="e">
        <f>T48-HLOOKUP(V48,Minimas!$C$3:$CD$12,2,FALSE)</f>
        <v>#VALUE!</v>
      </c>
      <c r="AC48" s="113" t="e">
        <f>T48-HLOOKUP(V48,Minimas!$C$3:$CD$12,3,FALSE)</f>
        <v>#VALUE!</v>
      </c>
      <c r="AD48" s="113" t="e">
        <f>T48-HLOOKUP(V48,Minimas!$C$3:$CD$12,4,FALSE)</f>
        <v>#VALUE!</v>
      </c>
      <c r="AE48" s="113" t="e">
        <f>T48-HLOOKUP(V48,Minimas!$C$3:$CD$12,5,FALSE)</f>
        <v>#VALUE!</v>
      </c>
      <c r="AF48" s="113" t="e">
        <f>T48-HLOOKUP(V48,Minimas!$C$3:$CD$12,6,FALSE)</f>
        <v>#VALUE!</v>
      </c>
      <c r="AG48" s="113" t="e">
        <f>T48-HLOOKUP(V48,Minimas!$C$3:$CD$12,7,FALSE)</f>
        <v>#VALUE!</v>
      </c>
      <c r="AH48" s="113" t="e">
        <f>T48-HLOOKUP(V48,Minimas!$C$3:$CD$12,8,FALSE)</f>
        <v>#VALUE!</v>
      </c>
      <c r="AI48" s="113" t="e">
        <f>T48-HLOOKUP(V48,Minimas!$C$3:$CD$12,9,FALSE)</f>
        <v>#VALUE!</v>
      </c>
      <c r="AJ48" s="113" t="e">
        <f>T48-HLOOKUP(V48,Minimas!$C$3:$CD$12,10,FALSE)</f>
        <v>#VALUE!</v>
      </c>
      <c r="AK48" s="114" t="str">
        <f t="shared" si="12"/>
        <v xml:space="preserve"> </v>
      </c>
      <c r="AL48" s="114"/>
      <c r="AM48" s="114" t="str">
        <f t="shared" si="13"/>
        <v xml:space="preserve"> </v>
      </c>
      <c r="AN48" s="114" t="str">
        <f t="shared" si="14"/>
        <v xml:space="preserve"> </v>
      </c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</row>
    <row r="49" spans="2:107" s="5" customFormat="1" ht="30" customHeight="1" x14ac:dyDescent="0.2">
      <c r="B49" s="83"/>
      <c r="C49" s="86"/>
      <c r="D49" s="87"/>
      <c r="E49" s="89"/>
      <c r="F49" s="117"/>
      <c r="G49" s="118"/>
      <c r="H49" s="91"/>
      <c r="I49" s="94"/>
      <c r="J49" s="95"/>
      <c r="K49" s="81"/>
      <c r="L49" s="100"/>
      <c r="M49" s="101"/>
      <c r="N49" s="101"/>
      <c r="O49" s="102" t="str">
        <f t="shared" si="7"/>
        <v/>
      </c>
      <c r="P49" s="100"/>
      <c r="Q49" s="101"/>
      <c r="R49" s="101"/>
      <c r="S49" s="102" t="str">
        <f t="shared" si="8"/>
        <v/>
      </c>
      <c r="T49" s="104" t="str">
        <f t="shared" si="9"/>
        <v/>
      </c>
      <c r="U49" s="105" t="str">
        <f t="shared" si="10"/>
        <v xml:space="preserve">   </v>
      </c>
      <c r="V49" s="106" t="str">
        <f>IF(E49=0," ",IF(E49="H",IF(H49&lt;2000,VLOOKUP(K49,Minimas!$A$15:$G$29,7),IF(AND(H49&gt;1999,H49&lt;2003),VLOOKUP(K49,Minimas!$A$15:$G$29,6),IF(AND(H49&gt;2002,H49&lt;2005),VLOOKUP(K49,Minimas!$A$15:$G$29,5),IF(AND(H49&gt;2004,H49&lt;2007),VLOOKUP(K49,Minimas!$A$15:$G$29,4),VLOOKUP(K49,Minimas!$A$15:$G$29,3))))),IF(H49&lt;2000,VLOOKUP(K49,Minimas!$H$15:$N$29,7),IF(AND(H49&gt;1999,H49&lt;2003),VLOOKUP(K49,Minimas!$H$15:$N$29,6),IF(AND(H49&gt;2002,H49&lt;2005),VLOOKUP(K49,Minimas!$H$15:$N$29,5),IF(AND(H49&gt;2004,H49&lt;2007),VLOOKUP(K49,Minimas!$H$15:$N$29,4),VLOOKUP(K49,Minimas!$H$15:$N$29,3)))))))</f>
        <v xml:space="preserve"> </v>
      </c>
      <c r="W49" s="107" t="str">
        <f t="shared" si="11"/>
        <v/>
      </c>
      <c r="X49" s="42"/>
      <c r="Y49" s="42"/>
      <c r="AB49" s="113" t="e">
        <f>T49-HLOOKUP(V49,Minimas!$C$3:$CD$12,2,FALSE)</f>
        <v>#VALUE!</v>
      </c>
      <c r="AC49" s="113" t="e">
        <f>T49-HLOOKUP(V49,Minimas!$C$3:$CD$12,3,FALSE)</f>
        <v>#VALUE!</v>
      </c>
      <c r="AD49" s="113" t="e">
        <f>T49-HLOOKUP(V49,Minimas!$C$3:$CD$12,4,FALSE)</f>
        <v>#VALUE!</v>
      </c>
      <c r="AE49" s="113" t="e">
        <f>T49-HLOOKUP(V49,Minimas!$C$3:$CD$12,5,FALSE)</f>
        <v>#VALUE!</v>
      </c>
      <c r="AF49" s="113" t="e">
        <f>T49-HLOOKUP(V49,Minimas!$C$3:$CD$12,6,FALSE)</f>
        <v>#VALUE!</v>
      </c>
      <c r="AG49" s="113" t="e">
        <f>T49-HLOOKUP(V49,Minimas!$C$3:$CD$12,7,FALSE)</f>
        <v>#VALUE!</v>
      </c>
      <c r="AH49" s="113" t="e">
        <f>T49-HLOOKUP(V49,Minimas!$C$3:$CD$12,8,FALSE)</f>
        <v>#VALUE!</v>
      </c>
      <c r="AI49" s="113" t="e">
        <f>T49-HLOOKUP(V49,Minimas!$C$3:$CD$12,9,FALSE)</f>
        <v>#VALUE!</v>
      </c>
      <c r="AJ49" s="113" t="e">
        <f>T49-HLOOKUP(V49,Minimas!$C$3:$CD$12,10,FALSE)</f>
        <v>#VALUE!</v>
      </c>
      <c r="AK49" s="114" t="str">
        <f t="shared" si="12"/>
        <v xml:space="preserve"> </v>
      </c>
      <c r="AL49" s="114"/>
      <c r="AM49" s="114" t="str">
        <f t="shared" si="13"/>
        <v xml:space="preserve"> </v>
      </c>
      <c r="AN49" s="114" t="str">
        <f t="shared" si="14"/>
        <v xml:space="preserve"> </v>
      </c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</row>
    <row r="50" spans="2:107" s="5" customFormat="1" ht="30" customHeight="1" x14ac:dyDescent="0.2">
      <c r="B50" s="83"/>
      <c r="C50" s="86"/>
      <c r="D50" s="87"/>
      <c r="E50" s="89"/>
      <c r="F50" s="117"/>
      <c r="G50" s="118"/>
      <c r="H50" s="91"/>
      <c r="I50" s="94"/>
      <c r="J50" s="95"/>
      <c r="K50" s="81"/>
      <c r="L50" s="100"/>
      <c r="M50" s="101"/>
      <c r="N50" s="101"/>
      <c r="O50" s="102" t="str">
        <f t="shared" si="7"/>
        <v/>
      </c>
      <c r="P50" s="100"/>
      <c r="Q50" s="101"/>
      <c r="R50" s="101"/>
      <c r="S50" s="102" t="str">
        <f t="shared" si="8"/>
        <v/>
      </c>
      <c r="T50" s="104" t="str">
        <f t="shared" si="9"/>
        <v/>
      </c>
      <c r="U50" s="105" t="str">
        <f t="shared" si="10"/>
        <v xml:space="preserve">   </v>
      </c>
      <c r="V50" s="106" t="str">
        <f>IF(E50=0," ",IF(E50="H",IF(H50&lt;2000,VLOOKUP(K50,Minimas!$A$15:$G$29,7),IF(AND(H50&gt;1999,H50&lt;2003),VLOOKUP(K50,Minimas!$A$15:$G$29,6),IF(AND(H50&gt;2002,H50&lt;2005),VLOOKUP(K50,Minimas!$A$15:$G$29,5),IF(AND(H50&gt;2004,H50&lt;2007),VLOOKUP(K50,Minimas!$A$15:$G$29,4),VLOOKUP(K50,Minimas!$A$15:$G$29,3))))),IF(H50&lt;2000,VLOOKUP(K50,Minimas!$H$15:$N$29,7),IF(AND(H50&gt;1999,H50&lt;2003),VLOOKUP(K50,Minimas!$H$15:$N$29,6),IF(AND(H50&gt;2002,H50&lt;2005),VLOOKUP(K50,Minimas!$H$15:$N$29,5),IF(AND(H50&gt;2004,H50&lt;2007),VLOOKUP(K50,Minimas!$H$15:$N$29,4),VLOOKUP(K50,Minimas!$H$15:$N$29,3)))))))</f>
        <v xml:space="preserve"> </v>
      </c>
      <c r="W50" s="107" t="str">
        <f t="shared" si="11"/>
        <v/>
      </c>
      <c r="X50" s="42"/>
      <c r="Y50" s="42"/>
      <c r="AB50" s="113" t="e">
        <f>T50-HLOOKUP(V50,Minimas!$C$3:$CD$12,2,FALSE)</f>
        <v>#VALUE!</v>
      </c>
      <c r="AC50" s="113" t="e">
        <f>T50-HLOOKUP(V50,Minimas!$C$3:$CD$12,3,FALSE)</f>
        <v>#VALUE!</v>
      </c>
      <c r="AD50" s="113" t="e">
        <f>T50-HLOOKUP(V50,Minimas!$C$3:$CD$12,4,FALSE)</f>
        <v>#VALUE!</v>
      </c>
      <c r="AE50" s="113" t="e">
        <f>T50-HLOOKUP(V50,Minimas!$C$3:$CD$12,5,FALSE)</f>
        <v>#VALUE!</v>
      </c>
      <c r="AF50" s="113" t="e">
        <f>T50-HLOOKUP(V50,Minimas!$C$3:$CD$12,6,FALSE)</f>
        <v>#VALUE!</v>
      </c>
      <c r="AG50" s="113" t="e">
        <f>T50-HLOOKUP(V50,Minimas!$C$3:$CD$12,7,FALSE)</f>
        <v>#VALUE!</v>
      </c>
      <c r="AH50" s="113" t="e">
        <f>T50-HLOOKUP(V50,Minimas!$C$3:$CD$12,8,FALSE)</f>
        <v>#VALUE!</v>
      </c>
      <c r="AI50" s="113" t="e">
        <f>T50-HLOOKUP(V50,Minimas!$C$3:$CD$12,9,FALSE)</f>
        <v>#VALUE!</v>
      </c>
      <c r="AJ50" s="113" t="e">
        <f>T50-HLOOKUP(V50,Minimas!$C$3:$CD$12,10,FALSE)</f>
        <v>#VALUE!</v>
      </c>
      <c r="AK50" s="114" t="str">
        <f t="shared" si="12"/>
        <v xml:space="preserve"> </v>
      </c>
      <c r="AL50" s="114"/>
      <c r="AM50" s="114" t="str">
        <f t="shared" si="13"/>
        <v xml:space="preserve"> </v>
      </c>
      <c r="AN50" s="114" t="str">
        <f t="shared" si="14"/>
        <v xml:space="preserve"> </v>
      </c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</row>
    <row r="51" spans="2:107" s="5" customFormat="1" ht="30" customHeight="1" x14ac:dyDescent="0.2">
      <c r="B51" s="83"/>
      <c r="C51" s="86"/>
      <c r="D51" s="87"/>
      <c r="E51" s="89"/>
      <c r="F51" s="117"/>
      <c r="G51" s="118"/>
      <c r="H51" s="91"/>
      <c r="I51" s="94"/>
      <c r="J51" s="95"/>
      <c r="K51" s="81"/>
      <c r="L51" s="100"/>
      <c r="M51" s="101"/>
      <c r="N51" s="101"/>
      <c r="O51" s="102" t="str">
        <f t="shared" si="7"/>
        <v/>
      </c>
      <c r="P51" s="100"/>
      <c r="Q51" s="101"/>
      <c r="R51" s="101"/>
      <c r="S51" s="102" t="str">
        <f t="shared" si="8"/>
        <v/>
      </c>
      <c r="T51" s="104" t="str">
        <f t="shared" si="9"/>
        <v/>
      </c>
      <c r="U51" s="105" t="str">
        <f t="shared" si="10"/>
        <v xml:space="preserve">   </v>
      </c>
      <c r="V51" s="106" t="str">
        <f>IF(E51=0," ",IF(E51="H",IF(H51&lt;2000,VLOOKUP(K51,Minimas!$A$15:$G$29,7),IF(AND(H51&gt;1999,H51&lt;2003),VLOOKUP(K51,Minimas!$A$15:$G$29,6),IF(AND(H51&gt;2002,H51&lt;2005),VLOOKUP(K51,Minimas!$A$15:$G$29,5),IF(AND(H51&gt;2004,H51&lt;2007),VLOOKUP(K51,Minimas!$A$15:$G$29,4),VLOOKUP(K51,Minimas!$A$15:$G$29,3))))),IF(H51&lt;2000,VLOOKUP(K51,Minimas!$H$15:$N$29,7),IF(AND(H51&gt;1999,H51&lt;2003),VLOOKUP(K51,Minimas!$H$15:$N$29,6),IF(AND(H51&gt;2002,H51&lt;2005),VLOOKUP(K51,Minimas!$H$15:$N$29,5),IF(AND(H51&gt;2004,H51&lt;2007),VLOOKUP(K51,Minimas!$H$15:$N$29,4),VLOOKUP(K51,Minimas!$H$15:$N$29,3)))))))</f>
        <v xml:space="preserve"> </v>
      </c>
      <c r="W51" s="107" t="str">
        <f t="shared" si="11"/>
        <v/>
      </c>
      <c r="X51" s="42"/>
      <c r="Y51" s="42"/>
      <c r="AB51" s="113" t="e">
        <f>T51-HLOOKUP(V51,Minimas!$C$3:$CD$12,2,FALSE)</f>
        <v>#VALUE!</v>
      </c>
      <c r="AC51" s="113" t="e">
        <f>T51-HLOOKUP(V51,Minimas!$C$3:$CD$12,3,FALSE)</f>
        <v>#VALUE!</v>
      </c>
      <c r="AD51" s="113" t="e">
        <f>T51-HLOOKUP(V51,Minimas!$C$3:$CD$12,4,FALSE)</f>
        <v>#VALUE!</v>
      </c>
      <c r="AE51" s="113" t="e">
        <f>T51-HLOOKUP(V51,Minimas!$C$3:$CD$12,5,FALSE)</f>
        <v>#VALUE!</v>
      </c>
      <c r="AF51" s="113" t="e">
        <f>T51-HLOOKUP(V51,Minimas!$C$3:$CD$12,6,FALSE)</f>
        <v>#VALUE!</v>
      </c>
      <c r="AG51" s="113" t="e">
        <f>T51-HLOOKUP(V51,Minimas!$C$3:$CD$12,7,FALSE)</f>
        <v>#VALUE!</v>
      </c>
      <c r="AH51" s="113" t="e">
        <f>T51-HLOOKUP(V51,Minimas!$C$3:$CD$12,8,FALSE)</f>
        <v>#VALUE!</v>
      </c>
      <c r="AI51" s="113" t="e">
        <f>T51-HLOOKUP(V51,Minimas!$C$3:$CD$12,9,FALSE)</f>
        <v>#VALUE!</v>
      </c>
      <c r="AJ51" s="113" t="e">
        <f>T51-HLOOKUP(V51,Minimas!$C$3:$CD$12,10,FALSE)</f>
        <v>#VALUE!</v>
      </c>
      <c r="AK51" s="114" t="str">
        <f t="shared" si="12"/>
        <v xml:space="preserve"> </v>
      </c>
      <c r="AL51" s="114"/>
      <c r="AM51" s="114" t="str">
        <f t="shared" si="13"/>
        <v xml:space="preserve"> </v>
      </c>
      <c r="AN51" s="114" t="str">
        <f t="shared" si="14"/>
        <v xml:space="preserve"> </v>
      </c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</row>
    <row r="52" spans="2:107" s="5" customFormat="1" ht="30" customHeight="1" x14ac:dyDescent="0.2">
      <c r="B52" s="83"/>
      <c r="C52" s="86"/>
      <c r="D52" s="87"/>
      <c r="E52" s="89"/>
      <c r="F52" s="117"/>
      <c r="G52" s="118"/>
      <c r="H52" s="91"/>
      <c r="I52" s="94"/>
      <c r="J52" s="95"/>
      <c r="K52" s="81"/>
      <c r="L52" s="100"/>
      <c r="M52" s="101"/>
      <c r="N52" s="101"/>
      <c r="O52" s="102" t="str">
        <f t="shared" si="7"/>
        <v/>
      </c>
      <c r="P52" s="100"/>
      <c r="Q52" s="101"/>
      <c r="R52" s="101"/>
      <c r="S52" s="102" t="str">
        <f t="shared" si="8"/>
        <v/>
      </c>
      <c r="T52" s="104" t="str">
        <f t="shared" si="9"/>
        <v/>
      </c>
      <c r="U52" s="105" t="str">
        <f t="shared" si="10"/>
        <v xml:space="preserve">   </v>
      </c>
      <c r="V52" s="106" t="str">
        <f>IF(E52=0," ",IF(E52="H",IF(H52&lt;2000,VLOOKUP(K52,Minimas!$A$15:$G$29,7),IF(AND(H52&gt;1999,H52&lt;2003),VLOOKUP(K52,Minimas!$A$15:$G$29,6),IF(AND(H52&gt;2002,H52&lt;2005),VLOOKUP(K52,Minimas!$A$15:$G$29,5),IF(AND(H52&gt;2004,H52&lt;2007),VLOOKUP(K52,Minimas!$A$15:$G$29,4),VLOOKUP(K52,Minimas!$A$15:$G$29,3))))),IF(H52&lt;2000,VLOOKUP(K52,Minimas!$H$15:$N$29,7),IF(AND(H52&gt;1999,H52&lt;2003),VLOOKUP(K52,Minimas!$H$15:$N$29,6),IF(AND(H52&gt;2002,H52&lt;2005),VLOOKUP(K52,Minimas!$H$15:$N$29,5),IF(AND(H52&gt;2004,H52&lt;2007),VLOOKUP(K52,Minimas!$H$15:$N$29,4),VLOOKUP(K52,Minimas!$H$15:$N$29,3)))))))</f>
        <v xml:space="preserve"> </v>
      </c>
      <c r="W52" s="107" t="str">
        <f t="shared" si="11"/>
        <v/>
      </c>
      <c r="X52" s="42"/>
      <c r="Y52" s="42"/>
      <c r="AB52" s="113" t="e">
        <f>T52-HLOOKUP(V52,Minimas!$C$3:$CD$12,2,FALSE)</f>
        <v>#VALUE!</v>
      </c>
      <c r="AC52" s="113" t="e">
        <f>T52-HLOOKUP(V52,Minimas!$C$3:$CD$12,3,FALSE)</f>
        <v>#VALUE!</v>
      </c>
      <c r="AD52" s="113" t="e">
        <f>T52-HLOOKUP(V52,Minimas!$C$3:$CD$12,4,FALSE)</f>
        <v>#VALUE!</v>
      </c>
      <c r="AE52" s="113" t="e">
        <f>T52-HLOOKUP(V52,Minimas!$C$3:$CD$12,5,FALSE)</f>
        <v>#VALUE!</v>
      </c>
      <c r="AF52" s="113" t="e">
        <f>T52-HLOOKUP(V52,Minimas!$C$3:$CD$12,6,FALSE)</f>
        <v>#VALUE!</v>
      </c>
      <c r="AG52" s="113" t="e">
        <f>T52-HLOOKUP(V52,Minimas!$C$3:$CD$12,7,FALSE)</f>
        <v>#VALUE!</v>
      </c>
      <c r="AH52" s="113" t="e">
        <f>T52-HLOOKUP(V52,Minimas!$C$3:$CD$12,8,FALSE)</f>
        <v>#VALUE!</v>
      </c>
      <c r="AI52" s="113" t="e">
        <f>T52-HLOOKUP(V52,Minimas!$C$3:$CD$12,9,FALSE)</f>
        <v>#VALUE!</v>
      </c>
      <c r="AJ52" s="113" t="e">
        <f>T52-HLOOKUP(V52,Minimas!$C$3:$CD$12,10,FALSE)</f>
        <v>#VALUE!</v>
      </c>
      <c r="AK52" s="114" t="str">
        <f t="shared" si="12"/>
        <v xml:space="preserve"> </v>
      </c>
      <c r="AL52" s="114"/>
      <c r="AM52" s="114" t="str">
        <f t="shared" si="13"/>
        <v xml:space="preserve"> </v>
      </c>
      <c r="AN52" s="114" t="str">
        <f t="shared" si="14"/>
        <v xml:space="preserve"> </v>
      </c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</row>
    <row r="53" spans="2:107" s="5" customFormat="1" ht="30" customHeight="1" x14ac:dyDescent="0.2">
      <c r="B53" s="83"/>
      <c r="C53" s="86"/>
      <c r="D53" s="87"/>
      <c r="E53" s="89"/>
      <c r="F53" s="117"/>
      <c r="G53" s="118"/>
      <c r="H53" s="91"/>
      <c r="I53" s="94"/>
      <c r="J53" s="95"/>
      <c r="K53" s="81"/>
      <c r="L53" s="100"/>
      <c r="M53" s="101"/>
      <c r="N53" s="101"/>
      <c r="O53" s="102" t="str">
        <f t="shared" si="7"/>
        <v/>
      </c>
      <c r="P53" s="100"/>
      <c r="Q53" s="101"/>
      <c r="R53" s="101"/>
      <c r="S53" s="102" t="str">
        <f t="shared" si="8"/>
        <v/>
      </c>
      <c r="T53" s="104" t="str">
        <f t="shared" si="9"/>
        <v/>
      </c>
      <c r="U53" s="105" t="str">
        <f t="shared" si="10"/>
        <v xml:space="preserve">   </v>
      </c>
      <c r="V53" s="106" t="str">
        <f>IF(E53=0," ",IF(E53="H",IF(H53&lt;2000,VLOOKUP(K53,Minimas!$A$15:$G$29,7),IF(AND(H53&gt;1999,H53&lt;2003),VLOOKUP(K53,Minimas!$A$15:$G$29,6),IF(AND(H53&gt;2002,H53&lt;2005),VLOOKUP(K53,Minimas!$A$15:$G$29,5),IF(AND(H53&gt;2004,H53&lt;2007),VLOOKUP(K53,Minimas!$A$15:$G$29,4),VLOOKUP(K53,Minimas!$A$15:$G$29,3))))),IF(H53&lt;2000,VLOOKUP(K53,Minimas!$H$15:$N$29,7),IF(AND(H53&gt;1999,H53&lt;2003),VLOOKUP(K53,Minimas!$H$15:$N$29,6),IF(AND(H53&gt;2002,H53&lt;2005),VLOOKUP(K53,Minimas!$H$15:$N$29,5),IF(AND(H53&gt;2004,H53&lt;2007),VLOOKUP(K53,Minimas!$H$15:$N$29,4),VLOOKUP(K53,Minimas!$H$15:$N$29,3)))))))</f>
        <v xml:space="preserve"> </v>
      </c>
      <c r="W53" s="107" t="str">
        <f t="shared" si="11"/>
        <v/>
      </c>
      <c r="X53" s="42"/>
      <c r="Y53" s="42"/>
      <c r="AB53" s="113" t="e">
        <f>T53-HLOOKUP(V53,Minimas!$C$3:$CD$12,2,FALSE)</f>
        <v>#VALUE!</v>
      </c>
      <c r="AC53" s="113" t="e">
        <f>T53-HLOOKUP(V53,Minimas!$C$3:$CD$12,3,FALSE)</f>
        <v>#VALUE!</v>
      </c>
      <c r="AD53" s="113" t="e">
        <f>T53-HLOOKUP(V53,Minimas!$C$3:$CD$12,4,FALSE)</f>
        <v>#VALUE!</v>
      </c>
      <c r="AE53" s="113" t="e">
        <f>T53-HLOOKUP(V53,Minimas!$C$3:$CD$12,5,FALSE)</f>
        <v>#VALUE!</v>
      </c>
      <c r="AF53" s="113" t="e">
        <f>T53-HLOOKUP(V53,Minimas!$C$3:$CD$12,6,FALSE)</f>
        <v>#VALUE!</v>
      </c>
      <c r="AG53" s="113" t="e">
        <f>T53-HLOOKUP(V53,Minimas!$C$3:$CD$12,7,FALSE)</f>
        <v>#VALUE!</v>
      </c>
      <c r="AH53" s="113" t="e">
        <f>T53-HLOOKUP(V53,Minimas!$C$3:$CD$12,8,FALSE)</f>
        <v>#VALUE!</v>
      </c>
      <c r="AI53" s="113" t="e">
        <f>T53-HLOOKUP(V53,Minimas!$C$3:$CD$12,9,FALSE)</f>
        <v>#VALUE!</v>
      </c>
      <c r="AJ53" s="113" t="e">
        <f>T53-HLOOKUP(V53,Minimas!$C$3:$CD$12,10,FALSE)</f>
        <v>#VALUE!</v>
      </c>
      <c r="AK53" s="114" t="str">
        <f t="shared" si="12"/>
        <v xml:space="preserve"> </v>
      </c>
      <c r="AL53" s="114"/>
      <c r="AM53" s="114" t="str">
        <f t="shared" si="13"/>
        <v xml:space="preserve"> </v>
      </c>
      <c r="AN53" s="114" t="str">
        <f t="shared" si="14"/>
        <v xml:space="preserve"> </v>
      </c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</row>
    <row r="54" spans="2:107" s="5" customFormat="1" ht="30" customHeight="1" x14ac:dyDescent="0.2">
      <c r="B54" s="83"/>
      <c r="C54" s="86"/>
      <c r="D54" s="87"/>
      <c r="E54" s="89"/>
      <c r="F54" s="117"/>
      <c r="G54" s="118"/>
      <c r="H54" s="91"/>
      <c r="I54" s="94"/>
      <c r="J54" s="95"/>
      <c r="K54" s="81"/>
      <c r="L54" s="100"/>
      <c r="M54" s="101"/>
      <c r="N54" s="101"/>
      <c r="O54" s="102" t="str">
        <f t="shared" si="7"/>
        <v/>
      </c>
      <c r="P54" s="100"/>
      <c r="Q54" s="101"/>
      <c r="R54" s="101"/>
      <c r="S54" s="102" t="str">
        <f t="shared" si="8"/>
        <v/>
      </c>
      <c r="T54" s="104" t="str">
        <f t="shared" si="9"/>
        <v/>
      </c>
      <c r="U54" s="105" t="str">
        <f t="shared" si="10"/>
        <v xml:space="preserve">   </v>
      </c>
      <c r="V54" s="106" t="str">
        <f>IF(E54=0," ",IF(E54="H",IF(H54&lt;2000,VLOOKUP(K54,Minimas!$A$15:$G$29,7),IF(AND(H54&gt;1999,H54&lt;2003),VLOOKUP(K54,Minimas!$A$15:$G$29,6),IF(AND(H54&gt;2002,H54&lt;2005),VLOOKUP(K54,Minimas!$A$15:$G$29,5),IF(AND(H54&gt;2004,H54&lt;2007),VLOOKUP(K54,Minimas!$A$15:$G$29,4),VLOOKUP(K54,Minimas!$A$15:$G$29,3))))),IF(H54&lt;2000,VLOOKUP(K54,Minimas!$H$15:$N$29,7),IF(AND(H54&gt;1999,H54&lt;2003),VLOOKUP(K54,Minimas!$H$15:$N$29,6),IF(AND(H54&gt;2002,H54&lt;2005),VLOOKUP(K54,Minimas!$H$15:$N$29,5),IF(AND(H54&gt;2004,H54&lt;2007),VLOOKUP(K54,Minimas!$H$15:$N$29,4),VLOOKUP(K54,Minimas!$H$15:$N$29,3)))))))</f>
        <v xml:space="preserve"> </v>
      </c>
      <c r="W54" s="107" t="str">
        <f t="shared" si="11"/>
        <v/>
      </c>
      <c r="X54" s="42"/>
      <c r="Y54" s="42"/>
      <c r="AB54" s="113" t="e">
        <f>T54-HLOOKUP(V54,Minimas!$C$3:$CD$12,2,FALSE)</f>
        <v>#VALUE!</v>
      </c>
      <c r="AC54" s="113" t="e">
        <f>T54-HLOOKUP(V54,Minimas!$C$3:$CD$12,3,FALSE)</f>
        <v>#VALUE!</v>
      </c>
      <c r="AD54" s="113" t="e">
        <f>T54-HLOOKUP(V54,Minimas!$C$3:$CD$12,4,FALSE)</f>
        <v>#VALUE!</v>
      </c>
      <c r="AE54" s="113" t="e">
        <f>T54-HLOOKUP(V54,Minimas!$C$3:$CD$12,5,FALSE)</f>
        <v>#VALUE!</v>
      </c>
      <c r="AF54" s="113" t="e">
        <f>T54-HLOOKUP(V54,Minimas!$C$3:$CD$12,6,FALSE)</f>
        <v>#VALUE!</v>
      </c>
      <c r="AG54" s="113" t="e">
        <f>T54-HLOOKUP(V54,Minimas!$C$3:$CD$12,7,FALSE)</f>
        <v>#VALUE!</v>
      </c>
      <c r="AH54" s="113" t="e">
        <f>T54-HLOOKUP(V54,Minimas!$C$3:$CD$12,8,FALSE)</f>
        <v>#VALUE!</v>
      </c>
      <c r="AI54" s="113" t="e">
        <f>T54-HLOOKUP(V54,Minimas!$C$3:$CD$12,9,FALSE)</f>
        <v>#VALUE!</v>
      </c>
      <c r="AJ54" s="113" t="e">
        <f>T54-HLOOKUP(V54,Minimas!$C$3:$CD$12,10,FALSE)</f>
        <v>#VALUE!</v>
      </c>
      <c r="AK54" s="114" t="str">
        <f t="shared" si="12"/>
        <v xml:space="preserve"> </v>
      </c>
      <c r="AL54" s="114"/>
      <c r="AM54" s="114" t="str">
        <f t="shared" si="13"/>
        <v xml:space="preserve"> </v>
      </c>
      <c r="AN54" s="114" t="str">
        <f t="shared" si="14"/>
        <v xml:space="preserve"> </v>
      </c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</row>
    <row r="55" spans="2:107" s="5" customFormat="1" ht="30" customHeight="1" x14ac:dyDescent="0.2">
      <c r="B55" s="83"/>
      <c r="C55" s="86"/>
      <c r="D55" s="87"/>
      <c r="E55" s="89"/>
      <c r="F55" s="117"/>
      <c r="G55" s="118"/>
      <c r="H55" s="91"/>
      <c r="I55" s="94"/>
      <c r="J55" s="95"/>
      <c r="K55" s="81"/>
      <c r="L55" s="100"/>
      <c r="M55" s="101"/>
      <c r="N55" s="101"/>
      <c r="O55" s="102" t="str">
        <f t="shared" si="7"/>
        <v/>
      </c>
      <c r="P55" s="100"/>
      <c r="Q55" s="101"/>
      <c r="R55" s="101"/>
      <c r="S55" s="102" t="str">
        <f t="shared" si="8"/>
        <v/>
      </c>
      <c r="T55" s="104" t="str">
        <f t="shared" si="9"/>
        <v/>
      </c>
      <c r="U55" s="105" t="str">
        <f t="shared" si="10"/>
        <v xml:space="preserve">   </v>
      </c>
      <c r="V55" s="106" t="str">
        <f>IF(E55=0," ",IF(E55="H",IF(H55&lt;2000,VLOOKUP(K55,Minimas!$A$15:$G$29,7),IF(AND(H55&gt;1999,H55&lt;2003),VLOOKUP(K55,Minimas!$A$15:$G$29,6),IF(AND(H55&gt;2002,H55&lt;2005),VLOOKUP(K55,Minimas!$A$15:$G$29,5),IF(AND(H55&gt;2004,H55&lt;2007),VLOOKUP(K55,Minimas!$A$15:$G$29,4),VLOOKUP(K55,Minimas!$A$15:$G$29,3))))),IF(H55&lt;2000,VLOOKUP(K55,Minimas!$H$15:$N$29,7),IF(AND(H55&gt;1999,H55&lt;2003),VLOOKUP(K55,Minimas!$H$15:$N$29,6),IF(AND(H55&gt;2002,H55&lt;2005),VLOOKUP(K55,Minimas!$H$15:$N$29,5),IF(AND(H55&gt;2004,H55&lt;2007),VLOOKUP(K55,Minimas!$H$15:$N$29,4),VLOOKUP(K55,Minimas!$H$15:$N$29,3)))))))</f>
        <v xml:space="preserve"> </v>
      </c>
      <c r="W55" s="107" t="str">
        <f t="shared" si="11"/>
        <v/>
      </c>
      <c r="X55" s="42"/>
      <c r="Y55" s="42"/>
      <c r="AB55" s="113" t="e">
        <f>T55-HLOOKUP(V55,Minimas!$C$3:$CD$12,2,FALSE)</f>
        <v>#VALUE!</v>
      </c>
      <c r="AC55" s="113" t="e">
        <f>T55-HLOOKUP(V55,Minimas!$C$3:$CD$12,3,FALSE)</f>
        <v>#VALUE!</v>
      </c>
      <c r="AD55" s="113" t="e">
        <f>T55-HLOOKUP(V55,Minimas!$C$3:$CD$12,4,FALSE)</f>
        <v>#VALUE!</v>
      </c>
      <c r="AE55" s="113" t="e">
        <f>T55-HLOOKUP(V55,Minimas!$C$3:$CD$12,5,FALSE)</f>
        <v>#VALUE!</v>
      </c>
      <c r="AF55" s="113" t="e">
        <f>T55-HLOOKUP(V55,Minimas!$C$3:$CD$12,6,FALSE)</f>
        <v>#VALUE!</v>
      </c>
      <c r="AG55" s="113" t="e">
        <f>T55-HLOOKUP(V55,Minimas!$C$3:$CD$12,7,FALSE)</f>
        <v>#VALUE!</v>
      </c>
      <c r="AH55" s="113" t="e">
        <f>T55-HLOOKUP(V55,Minimas!$C$3:$CD$12,8,FALSE)</f>
        <v>#VALUE!</v>
      </c>
      <c r="AI55" s="113" t="e">
        <f>T55-HLOOKUP(V55,Minimas!$C$3:$CD$12,9,FALSE)</f>
        <v>#VALUE!</v>
      </c>
      <c r="AJ55" s="113" t="e">
        <f>T55-HLOOKUP(V55,Minimas!$C$3:$CD$12,10,FALSE)</f>
        <v>#VALUE!</v>
      </c>
      <c r="AK55" s="114" t="str">
        <f t="shared" si="12"/>
        <v xml:space="preserve"> </v>
      </c>
      <c r="AL55" s="114"/>
      <c r="AM55" s="114" t="str">
        <f t="shared" si="13"/>
        <v xml:space="preserve"> </v>
      </c>
      <c r="AN55" s="114" t="str">
        <f t="shared" si="14"/>
        <v xml:space="preserve"> </v>
      </c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</row>
    <row r="56" spans="2:107" s="5" customFormat="1" ht="30" customHeight="1" x14ac:dyDescent="0.2">
      <c r="B56" s="83"/>
      <c r="C56" s="86"/>
      <c r="D56" s="87"/>
      <c r="E56" s="89"/>
      <c r="F56" s="117"/>
      <c r="G56" s="118"/>
      <c r="H56" s="91"/>
      <c r="I56" s="94"/>
      <c r="J56" s="95"/>
      <c r="K56" s="81"/>
      <c r="L56" s="100"/>
      <c r="M56" s="101"/>
      <c r="N56" s="101"/>
      <c r="O56" s="102" t="str">
        <f t="shared" si="7"/>
        <v/>
      </c>
      <c r="P56" s="100"/>
      <c r="Q56" s="101"/>
      <c r="R56" s="101"/>
      <c r="S56" s="102" t="str">
        <f t="shared" si="8"/>
        <v/>
      </c>
      <c r="T56" s="104" t="str">
        <f t="shared" si="9"/>
        <v/>
      </c>
      <c r="U56" s="105" t="str">
        <f t="shared" si="10"/>
        <v xml:space="preserve">   </v>
      </c>
      <c r="V56" s="106" t="str">
        <f>IF(E56=0," ",IF(E56="H",IF(H56&lt;2000,VLOOKUP(K56,Minimas!$A$15:$G$29,7),IF(AND(H56&gt;1999,H56&lt;2003),VLOOKUP(K56,Minimas!$A$15:$G$29,6),IF(AND(H56&gt;2002,H56&lt;2005),VLOOKUP(K56,Minimas!$A$15:$G$29,5),IF(AND(H56&gt;2004,H56&lt;2007),VLOOKUP(K56,Minimas!$A$15:$G$29,4),VLOOKUP(K56,Minimas!$A$15:$G$29,3))))),IF(H56&lt;2000,VLOOKUP(K56,Minimas!$H$15:$N$29,7),IF(AND(H56&gt;1999,H56&lt;2003),VLOOKUP(K56,Minimas!$H$15:$N$29,6),IF(AND(H56&gt;2002,H56&lt;2005),VLOOKUP(K56,Minimas!$H$15:$N$29,5),IF(AND(H56&gt;2004,H56&lt;2007),VLOOKUP(K56,Minimas!$H$15:$N$29,4),VLOOKUP(K56,Minimas!$H$15:$N$29,3)))))))</f>
        <v xml:space="preserve"> </v>
      </c>
      <c r="W56" s="107" t="str">
        <f t="shared" si="11"/>
        <v/>
      </c>
      <c r="X56" s="42"/>
      <c r="Y56" s="42"/>
      <c r="AB56" s="113" t="e">
        <f>T56-HLOOKUP(V56,Minimas!$C$3:$CD$12,2,FALSE)</f>
        <v>#VALUE!</v>
      </c>
      <c r="AC56" s="113" t="e">
        <f>T56-HLOOKUP(V56,Minimas!$C$3:$CD$12,3,FALSE)</f>
        <v>#VALUE!</v>
      </c>
      <c r="AD56" s="113" t="e">
        <f>T56-HLOOKUP(V56,Minimas!$C$3:$CD$12,4,FALSE)</f>
        <v>#VALUE!</v>
      </c>
      <c r="AE56" s="113" t="e">
        <f>T56-HLOOKUP(V56,Minimas!$C$3:$CD$12,5,FALSE)</f>
        <v>#VALUE!</v>
      </c>
      <c r="AF56" s="113" t="e">
        <f>T56-HLOOKUP(V56,Minimas!$C$3:$CD$12,6,FALSE)</f>
        <v>#VALUE!</v>
      </c>
      <c r="AG56" s="113" t="e">
        <f>T56-HLOOKUP(V56,Minimas!$C$3:$CD$12,7,FALSE)</f>
        <v>#VALUE!</v>
      </c>
      <c r="AH56" s="113" t="e">
        <f>T56-HLOOKUP(V56,Minimas!$C$3:$CD$12,8,FALSE)</f>
        <v>#VALUE!</v>
      </c>
      <c r="AI56" s="113" t="e">
        <f>T56-HLOOKUP(V56,Minimas!$C$3:$CD$12,9,FALSE)</f>
        <v>#VALUE!</v>
      </c>
      <c r="AJ56" s="113" t="e">
        <f>T56-HLOOKUP(V56,Minimas!$C$3:$CD$12,10,FALSE)</f>
        <v>#VALUE!</v>
      </c>
      <c r="AK56" s="114" t="str">
        <f t="shared" si="12"/>
        <v xml:space="preserve"> </v>
      </c>
      <c r="AL56" s="114"/>
      <c r="AM56" s="114" t="str">
        <f t="shared" si="13"/>
        <v xml:space="preserve"> </v>
      </c>
      <c r="AN56" s="114" t="str">
        <f t="shared" si="14"/>
        <v xml:space="preserve"> </v>
      </c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</row>
    <row r="57" spans="2:107" s="5" customFormat="1" ht="30" customHeight="1" x14ac:dyDescent="0.2">
      <c r="B57" s="83"/>
      <c r="C57" s="86"/>
      <c r="D57" s="87"/>
      <c r="E57" s="89"/>
      <c r="F57" s="117"/>
      <c r="G57" s="118"/>
      <c r="H57" s="91"/>
      <c r="I57" s="94"/>
      <c r="J57" s="95"/>
      <c r="K57" s="81"/>
      <c r="L57" s="100"/>
      <c r="M57" s="101"/>
      <c r="N57" s="101"/>
      <c r="O57" s="102" t="str">
        <f t="shared" si="7"/>
        <v/>
      </c>
      <c r="P57" s="100"/>
      <c r="Q57" s="101"/>
      <c r="R57" s="101"/>
      <c r="S57" s="102" t="str">
        <f t="shared" si="8"/>
        <v/>
      </c>
      <c r="T57" s="104" t="str">
        <f t="shared" si="9"/>
        <v/>
      </c>
      <c r="U57" s="105" t="str">
        <f t="shared" si="10"/>
        <v xml:space="preserve">   </v>
      </c>
      <c r="V57" s="106" t="str">
        <f>IF(E57=0," ",IF(E57="H",IF(H57&lt;2000,VLOOKUP(K57,Minimas!$A$15:$G$29,7),IF(AND(H57&gt;1999,H57&lt;2003),VLOOKUP(K57,Minimas!$A$15:$G$29,6),IF(AND(H57&gt;2002,H57&lt;2005),VLOOKUP(K57,Minimas!$A$15:$G$29,5),IF(AND(H57&gt;2004,H57&lt;2007),VLOOKUP(K57,Minimas!$A$15:$G$29,4),VLOOKUP(K57,Minimas!$A$15:$G$29,3))))),IF(H57&lt;2000,VLOOKUP(K57,Minimas!$H$15:$N$29,7),IF(AND(H57&gt;1999,H57&lt;2003),VLOOKUP(K57,Minimas!$H$15:$N$29,6),IF(AND(H57&gt;2002,H57&lt;2005),VLOOKUP(K57,Minimas!$H$15:$N$29,5),IF(AND(H57&gt;2004,H57&lt;2007),VLOOKUP(K57,Minimas!$H$15:$N$29,4),VLOOKUP(K57,Minimas!$H$15:$N$29,3)))))))</f>
        <v xml:space="preserve"> </v>
      </c>
      <c r="W57" s="107" t="str">
        <f t="shared" si="11"/>
        <v/>
      </c>
      <c r="X57" s="42"/>
      <c r="Y57" s="42"/>
      <c r="AB57" s="113" t="e">
        <f>T57-HLOOKUP(V57,Minimas!$C$3:$CD$12,2,FALSE)</f>
        <v>#VALUE!</v>
      </c>
      <c r="AC57" s="113" t="e">
        <f>T57-HLOOKUP(V57,Minimas!$C$3:$CD$12,3,FALSE)</f>
        <v>#VALUE!</v>
      </c>
      <c r="AD57" s="113" t="e">
        <f>T57-HLOOKUP(V57,Minimas!$C$3:$CD$12,4,FALSE)</f>
        <v>#VALUE!</v>
      </c>
      <c r="AE57" s="113" t="e">
        <f>T57-HLOOKUP(V57,Minimas!$C$3:$CD$12,5,FALSE)</f>
        <v>#VALUE!</v>
      </c>
      <c r="AF57" s="113" t="e">
        <f>T57-HLOOKUP(V57,Minimas!$C$3:$CD$12,6,FALSE)</f>
        <v>#VALUE!</v>
      </c>
      <c r="AG57" s="113" t="e">
        <f>T57-HLOOKUP(V57,Minimas!$C$3:$CD$12,7,FALSE)</f>
        <v>#VALUE!</v>
      </c>
      <c r="AH57" s="113" t="e">
        <f>T57-HLOOKUP(V57,Minimas!$C$3:$CD$12,8,FALSE)</f>
        <v>#VALUE!</v>
      </c>
      <c r="AI57" s="113" t="e">
        <f>T57-HLOOKUP(V57,Minimas!$C$3:$CD$12,9,FALSE)</f>
        <v>#VALUE!</v>
      </c>
      <c r="AJ57" s="113" t="e">
        <f>T57-HLOOKUP(V57,Minimas!$C$3:$CD$12,10,FALSE)</f>
        <v>#VALUE!</v>
      </c>
      <c r="AK57" s="114" t="str">
        <f t="shared" si="12"/>
        <v xml:space="preserve"> </v>
      </c>
      <c r="AL57" s="114"/>
      <c r="AM57" s="114" t="str">
        <f t="shared" si="13"/>
        <v xml:space="preserve"> </v>
      </c>
      <c r="AN57" s="114" t="str">
        <f t="shared" si="14"/>
        <v xml:space="preserve"> </v>
      </c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</row>
    <row r="58" spans="2:107" s="5" customFormat="1" ht="30" customHeight="1" x14ac:dyDescent="0.2">
      <c r="B58" s="83"/>
      <c r="C58" s="86"/>
      <c r="D58" s="87"/>
      <c r="E58" s="89"/>
      <c r="F58" s="117"/>
      <c r="G58" s="118"/>
      <c r="H58" s="91"/>
      <c r="I58" s="94"/>
      <c r="J58" s="95"/>
      <c r="K58" s="81"/>
      <c r="L58" s="100"/>
      <c r="M58" s="101"/>
      <c r="N58" s="101"/>
      <c r="O58" s="102" t="str">
        <f t="shared" si="7"/>
        <v/>
      </c>
      <c r="P58" s="100"/>
      <c r="Q58" s="101"/>
      <c r="R58" s="101"/>
      <c r="S58" s="102" t="str">
        <f t="shared" si="8"/>
        <v/>
      </c>
      <c r="T58" s="104" t="str">
        <f t="shared" si="9"/>
        <v/>
      </c>
      <c r="U58" s="105" t="str">
        <f t="shared" si="10"/>
        <v xml:space="preserve">   </v>
      </c>
      <c r="V58" s="106" t="str">
        <f>IF(E58=0," ",IF(E58="H",IF(H58&lt;2000,VLOOKUP(K58,Minimas!$A$15:$G$29,7),IF(AND(H58&gt;1999,H58&lt;2003),VLOOKUP(K58,Minimas!$A$15:$G$29,6),IF(AND(H58&gt;2002,H58&lt;2005),VLOOKUP(K58,Minimas!$A$15:$G$29,5),IF(AND(H58&gt;2004,H58&lt;2007),VLOOKUP(K58,Minimas!$A$15:$G$29,4),VLOOKUP(K58,Minimas!$A$15:$G$29,3))))),IF(H58&lt;2000,VLOOKUP(K58,Minimas!$H$15:$N$29,7),IF(AND(H58&gt;1999,H58&lt;2003),VLOOKUP(K58,Minimas!$H$15:$N$29,6),IF(AND(H58&gt;2002,H58&lt;2005),VLOOKUP(K58,Minimas!$H$15:$N$29,5),IF(AND(H58&gt;2004,H58&lt;2007),VLOOKUP(K58,Minimas!$H$15:$N$29,4),VLOOKUP(K58,Minimas!$H$15:$N$29,3)))))))</f>
        <v xml:space="preserve"> </v>
      </c>
      <c r="W58" s="107" t="str">
        <f t="shared" si="11"/>
        <v/>
      </c>
      <c r="X58" s="42"/>
      <c r="Y58" s="42"/>
      <c r="AB58" s="113" t="e">
        <f>T58-HLOOKUP(V58,Minimas!$C$3:$CD$12,2,FALSE)</f>
        <v>#VALUE!</v>
      </c>
      <c r="AC58" s="113" t="e">
        <f>T58-HLOOKUP(V58,Minimas!$C$3:$CD$12,3,FALSE)</f>
        <v>#VALUE!</v>
      </c>
      <c r="AD58" s="113" t="e">
        <f>T58-HLOOKUP(V58,Minimas!$C$3:$CD$12,4,FALSE)</f>
        <v>#VALUE!</v>
      </c>
      <c r="AE58" s="113" t="e">
        <f>T58-HLOOKUP(V58,Minimas!$C$3:$CD$12,5,FALSE)</f>
        <v>#VALUE!</v>
      </c>
      <c r="AF58" s="113" t="e">
        <f>T58-HLOOKUP(V58,Minimas!$C$3:$CD$12,6,FALSE)</f>
        <v>#VALUE!</v>
      </c>
      <c r="AG58" s="113" t="e">
        <f>T58-HLOOKUP(V58,Minimas!$C$3:$CD$12,7,FALSE)</f>
        <v>#VALUE!</v>
      </c>
      <c r="AH58" s="113" t="e">
        <f>T58-HLOOKUP(V58,Minimas!$C$3:$CD$12,8,FALSE)</f>
        <v>#VALUE!</v>
      </c>
      <c r="AI58" s="113" t="e">
        <f>T58-HLOOKUP(V58,Minimas!$C$3:$CD$12,9,FALSE)</f>
        <v>#VALUE!</v>
      </c>
      <c r="AJ58" s="113" t="e">
        <f>T58-HLOOKUP(V58,Minimas!$C$3:$CD$12,10,FALSE)</f>
        <v>#VALUE!</v>
      </c>
      <c r="AK58" s="114" t="str">
        <f t="shared" si="12"/>
        <v xml:space="preserve"> </v>
      </c>
      <c r="AL58" s="114"/>
      <c r="AM58" s="114" t="str">
        <f t="shared" si="13"/>
        <v xml:space="preserve"> </v>
      </c>
      <c r="AN58" s="114" t="str">
        <f t="shared" si="14"/>
        <v xml:space="preserve"> </v>
      </c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</row>
    <row r="59" spans="2:107" s="5" customFormat="1" ht="30" customHeight="1" x14ac:dyDescent="0.2">
      <c r="B59" s="83"/>
      <c r="C59" s="86"/>
      <c r="D59" s="87"/>
      <c r="E59" s="89"/>
      <c r="F59" s="117"/>
      <c r="G59" s="118"/>
      <c r="H59" s="91"/>
      <c r="I59" s="94"/>
      <c r="J59" s="95"/>
      <c r="K59" s="81"/>
      <c r="L59" s="100"/>
      <c r="M59" s="101"/>
      <c r="N59" s="101"/>
      <c r="O59" s="102" t="str">
        <f t="shared" si="7"/>
        <v/>
      </c>
      <c r="P59" s="100"/>
      <c r="Q59" s="101"/>
      <c r="R59" s="101"/>
      <c r="S59" s="102" t="str">
        <f t="shared" si="8"/>
        <v/>
      </c>
      <c r="T59" s="104" t="str">
        <f t="shared" si="9"/>
        <v/>
      </c>
      <c r="U59" s="105" t="str">
        <f t="shared" si="10"/>
        <v xml:space="preserve">   </v>
      </c>
      <c r="V59" s="106" t="str">
        <f>IF(E59=0," ",IF(E59="H",IF(H59&lt;2000,VLOOKUP(K59,Minimas!$A$15:$G$29,7),IF(AND(H59&gt;1999,H59&lt;2003),VLOOKUP(K59,Minimas!$A$15:$G$29,6),IF(AND(H59&gt;2002,H59&lt;2005),VLOOKUP(K59,Minimas!$A$15:$G$29,5),IF(AND(H59&gt;2004,H59&lt;2007),VLOOKUP(K59,Minimas!$A$15:$G$29,4),VLOOKUP(K59,Minimas!$A$15:$G$29,3))))),IF(H59&lt;2000,VLOOKUP(K59,Minimas!$H$15:$N$29,7),IF(AND(H59&gt;1999,H59&lt;2003),VLOOKUP(K59,Minimas!$H$15:$N$29,6),IF(AND(H59&gt;2002,H59&lt;2005),VLOOKUP(K59,Minimas!$H$15:$N$29,5),IF(AND(H59&gt;2004,H59&lt;2007),VLOOKUP(K59,Minimas!$H$15:$N$29,4),VLOOKUP(K59,Minimas!$H$15:$N$29,3)))))))</f>
        <v xml:space="preserve"> </v>
      </c>
      <c r="W59" s="107" t="str">
        <f t="shared" si="11"/>
        <v/>
      </c>
      <c r="X59" s="42"/>
      <c r="Y59" s="42"/>
      <c r="AB59" s="113" t="e">
        <f>T59-HLOOKUP(V59,Minimas!$C$3:$CD$12,2,FALSE)</f>
        <v>#VALUE!</v>
      </c>
      <c r="AC59" s="113" t="e">
        <f>T59-HLOOKUP(V59,Minimas!$C$3:$CD$12,3,FALSE)</f>
        <v>#VALUE!</v>
      </c>
      <c r="AD59" s="113" t="e">
        <f>T59-HLOOKUP(V59,Minimas!$C$3:$CD$12,4,FALSE)</f>
        <v>#VALUE!</v>
      </c>
      <c r="AE59" s="113" t="e">
        <f>T59-HLOOKUP(V59,Minimas!$C$3:$CD$12,5,FALSE)</f>
        <v>#VALUE!</v>
      </c>
      <c r="AF59" s="113" t="e">
        <f>T59-HLOOKUP(V59,Minimas!$C$3:$CD$12,6,FALSE)</f>
        <v>#VALUE!</v>
      </c>
      <c r="AG59" s="113" t="e">
        <f>T59-HLOOKUP(V59,Minimas!$C$3:$CD$12,7,FALSE)</f>
        <v>#VALUE!</v>
      </c>
      <c r="AH59" s="113" t="e">
        <f>T59-HLOOKUP(V59,Minimas!$C$3:$CD$12,8,FALSE)</f>
        <v>#VALUE!</v>
      </c>
      <c r="AI59" s="113" t="e">
        <f>T59-HLOOKUP(V59,Minimas!$C$3:$CD$12,9,FALSE)</f>
        <v>#VALUE!</v>
      </c>
      <c r="AJ59" s="113" t="e">
        <f>T59-HLOOKUP(V59,Minimas!$C$3:$CD$12,10,FALSE)</f>
        <v>#VALUE!</v>
      </c>
      <c r="AK59" s="114" t="str">
        <f t="shared" si="12"/>
        <v xml:space="preserve"> </v>
      </c>
      <c r="AL59" s="114"/>
      <c r="AM59" s="114" t="str">
        <f t="shared" si="13"/>
        <v xml:space="preserve"> </v>
      </c>
      <c r="AN59" s="114" t="str">
        <f t="shared" si="14"/>
        <v xml:space="preserve"> </v>
      </c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</row>
    <row r="60" spans="2:107" s="5" customFormat="1" ht="30" customHeight="1" x14ac:dyDescent="0.2">
      <c r="B60" s="83"/>
      <c r="C60" s="86"/>
      <c r="D60" s="87"/>
      <c r="E60" s="89"/>
      <c r="F60" s="117"/>
      <c r="G60" s="118"/>
      <c r="H60" s="91"/>
      <c r="I60" s="94"/>
      <c r="J60" s="95"/>
      <c r="K60" s="81"/>
      <c r="L60" s="100"/>
      <c r="M60" s="101"/>
      <c r="N60" s="101"/>
      <c r="O60" s="102" t="str">
        <f t="shared" si="7"/>
        <v/>
      </c>
      <c r="P60" s="100"/>
      <c r="Q60" s="101"/>
      <c r="R60" s="101"/>
      <c r="S60" s="102" t="str">
        <f t="shared" si="8"/>
        <v/>
      </c>
      <c r="T60" s="104" t="str">
        <f t="shared" si="9"/>
        <v/>
      </c>
      <c r="U60" s="105" t="str">
        <f t="shared" si="10"/>
        <v xml:space="preserve">   </v>
      </c>
      <c r="V60" s="106" t="str">
        <f>IF(E60=0," ",IF(E60="H",IF(H60&lt;2000,VLOOKUP(K60,Minimas!$A$15:$G$29,7),IF(AND(H60&gt;1999,H60&lt;2003),VLOOKUP(K60,Minimas!$A$15:$G$29,6),IF(AND(H60&gt;2002,H60&lt;2005),VLOOKUP(K60,Minimas!$A$15:$G$29,5),IF(AND(H60&gt;2004,H60&lt;2007),VLOOKUP(K60,Minimas!$A$15:$G$29,4),VLOOKUP(K60,Minimas!$A$15:$G$29,3))))),IF(H60&lt;2000,VLOOKUP(K60,Minimas!$H$15:$N$29,7),IF(AND(H60&gt;1999,H60&lt;2003),VLOOKUP(K60,Minimas!$H$15:$N$29,6),IF(AND(H60&gt;2002,H60&lt;2005),VLOOKUP(K60,Minimas!$H$15:$N$29,5),IF(AND(H60&gt;2004,H60&lt;2007),VLOOKUP(K60,Minimas!$H$15:$N$29,4),VLOOKUP(K60,Minimas!$H$15:$N$29,3)))))))</f>
        <v xml:space="preserve"> </v>
      </c>
      <c r="W60" s="107" t="str">
        <f t="shared" si="11"/>
        <v/>
      </c>
      <c r="X60" s="42"/>
      <c r="Y60" s="42"/>
      <c r="AB60" s="113" t="e">
        <f>T60-HLOOKUP(V60,Minimas!$C$3:$CD$12,2,FALSE)</f>
        <v>#VALUE!</v>
      </c>
      <c r="AC60" s="113" t="e">
        <f>T60-HLOOKUP(V60,Minimas!$C$3:$CD$12,3,FALSE)</f>
        <v>#VALUE!</v>
      </c>
      <c r="AD60" s="113" t="e">
        <f>T60-HLOOKUP(V60,Minimas!$C$3:$CD$12,4,FALSE)</f>
        <v>#VALUE!</v>
      </c>
      <c r="AE60" s="113" t="e">
        <f>T60-HLOOKUP(V60,Minimas!$C$3:$CD$12,5,FALSE)</f>
        <v>#VALUE!</v>
      </c>
      <c r="AF60" s="113" t="e">
        <f>T60-HLOOKUP(V60,Minimas!$C$3:$CD$12,6,FALSE)</f>
        <v>#VALUE!</v>
      </c>
      <c r="AG60" s="113" t="e">
        <f>T60-HLOOKUP(V60,Minimas!$C$3:$CD$12,7,FALSE)</f>
        <v>#VALUE!</v>
      </c>
      <c r="AH60" s="113" t="e">
        <f>T60-HLOOKUP(V60,Minimas!$C$3:$CD$12,8,FALSE)</f>
        <v>#VALUE!</v>
      </c>
      <c r="AI60" s="113" t="e">
        <f>T60-HLOOKUP(V60,Minimas!$C$3:$CD$12,9,FALSE)</f>
        <v>#VALUE!</v>
      </c>
      <c r="AJ60" s="113" t="e">
        <f>T60-HLOOKUP(V60,Minimas!$C$3:$CD$12,10,FALSE)</f>
        <v>#VALUE!</v>
      </c>
      <c r="AK60" s="114" t="str">
        <f t="shared" si="12"/>
        <v xml:space="preserve"> </v>
      </c>
      <c r="AL60" s="114"/>
      <c r="AM60" s="114" t="str">
        <f t="shared" si="13"/>
        <v xml:space="preserve"> </v>
      </c>
      <c r="AN60" s="114" t="str">
        <f t="shared" si="14"/>
        <v xml:space="preserve"> </v>
      </c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</row>
    <row r="61" spans="2:107" s="5" customFormat="1" ht="30" customHeight="1" x14ac:dyDescent="0.2">
      <c r="B61" s="83"/>
      <c r="C61" s="86"/>
      <c r="D61" s="87"/>
      <c r="E61" s="89"/>
      <c r="F61" s="117"/>
      <c r="G61" s="118"/>
      <c r="H61" s="91"/>
      <c r="I61" s="94"/>
      <c r="J61" s="95"/>
      <c r="K61" s="81"/>
      <c r="L61" s="100"/>
      <c r="M61" s="101"/>
      <c r="N61" s="101"/>
      <c r="O61" s="102" t="str">
        <f t="shared" si="7"/>
        <v/>
      </c>
      <c r="P61" s="100"/>
      <c r="Q61" s="101"/>
      <c r="R61" s="101"/>
      <c r="S61" s="102" t="str">
        <f t="shared" si="8"/>
        <v/>
      </c>
      <c r="T61" s="104" t="str">
        <f t="shared" si="9"/>
        <v/>
      </c>
      <c r="U61" s="105" t="str">
        <f t="shared" si="10"/>
        <v xml:space="preserve">   </v>
      </c>
      <c r="V61" s="106" t="str">
        <f>IF(E61=0," ",IF(E61="H",IF(H61&lt;2000,VLOOKUP(K61,Minimas!$A$15:$G$29,7),IF(AND(H61&gt;1999,H61&lt;2003),VLOOKUP(K61,Minimas!$A$15:$G$29,6),IF(AND(H61&gt;2002,H61&lt;2005),VLOOKUP(K61,Minimas!$A$15:$G$29,5),IF(AND(H61&gt;2004,H61&lt;2007),VLOOKUP(K61,Minimas!$A$15:$G$29,4),VLOOKUP(K61,Minimas!$A$15:$G$29,3))))),IF(H61&lt;2000,VLOOKUP(K61,Minimas!$H$15:$N$29,7),IF(AND(H61&gt;1999,H61&lt;2003),VLOOKUP(K61,Minimas!$H$15:$N$29,6),IF(AND(H61&gt;2002,H61&lt;2005),VLOOKUP(K61,Minimas!$H$15:$N$29,5),IF(AND(H61&gt;2004,H61&lt;2007),VLOOKUP(K61,Minimas!$H$15:$N$29,4),VLOOKUP(K61,Minimas!$H$15:$N$29,3)))))))</f>
        <v xml:space="preserve"> </v>
      </c>
      <c r="W61" s="107" t="str">
        <f t="shared" si="11"/>
        <v/>
      </c>
      <c r="X61" s="42"/>
      <c r="Y61" s="42"/>
      <c r="AB61" s="113" t="e">
        <f>T61-HLOOKUP(V61,Minimas!$C$3:$CD$12,2,FALSE)</f>
        <v>#VALUE!</v>
      </c>
      <c r="AC61" s="113" t="e">
        <f>T61-HLOOKUP(V61,Minimas!$C$3:$CD$12,3,FALSE)</f>
        <v>#VALUE!</v>
      </c>
      <c r="AD61" s="113" t="e">
        <f>T61-HLOOKUP(V61,Minimas!$C$3:$CD$12,4,FALSE)</f>
        <v>#VALUE!</v>
      </c>
      <c r="AE61" s="113" t="e">
        <f>T61-HLOOKUP(V61,Minimas!$C$3:$CD$12,5,FALSE)</f>
        <v>#VALUE!</v>
      </c>
      <c r="AF61" s="113" t="e">
        <f>T61-HLOOKUP(V61,Minimas!$C$3:$CD$12,6,FALSE)</f>
        <v>#VALUE!</v>
      </c>
      <c r="AG61" s="113" t="e">
        <f>T61-HLOOKUP(V61,Minimas!$C$3:$CD$12,7,FALSE)</f>
        <v>#VALUE!</v>
      </c>
      <c r="AH61" s="113" t="e">
        <f>T61-HLOOKUP(V61,Minimas!$C$3:$CD$12,8,FALSE)</f>
        <v>#VALUE!</v>
      </c>
      <c r="AI61" s="113" t="e">
        <f>T61-HLOOKUP(V61,Minimas!$C$3:$CD$12,9,FALSE)</f>
        <v>#VALUE!</v>
      </c>
      <c r="AJ61" s="113" t="e">
        <f>T61-HLOOKUP(V61,Minimas!$C$3:$CD$12,10,FALSE)</f>
        <v>#VALUE!</v>
      </c>
      <c r="AK61" s="114" t="str">
        <f t="shared" si="12"/>
        <v xml:space="preserve"> </v>
      </c>
      <c r="AL61" s="114"/>
      <c r="AM61" s="114" t="str">
        <f t="shared" si="13"/>
        <v xml:space="preserve"> </v>
      </c>
      <c r="AN61" s="114" t="str">
        <f t="shared" si="14"/>
        <v xml:space="preserve"> </v>
      </c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</row>
    <row r="62" spans="2:107" s="5" customFormat="1" ht="30" customHeight="1" x14ac:dyDescent="0.2">
      <c r="B62" s="83"/>
      <c r="C62" s="86"/>
      <c r="D62" s="87"/>
      <c r="E62" s="89"/>
      <c r="F62" s="117"/>
      <c r="G62" s="118"/>
      <c r="H62" s="91"/>
      <c r="I62" s="94"/>
      <c r="J62" s="95"/>
      <c r="K62" s="81"/>
      <c r="L62" s="100"/>
      <c r="M62" s="101"/>
      <c r="N62" s="101"/>
      <c r="O62" s="102" t="str">
        <f t="shared" si="7"/>
        <v/>
      </c>
      <c r="P62" s="100"/>
      <c r="Q62" s="101"/>
      <c r="R62" s="101"/>
      <c r="S62" s="102" t="str">
        <f t="shared" si="8"/>
        <v/>
      </c>
      <c r="T62" s="104" t="str">
        <f t="shared" si="9"/>
        <v/>
      </c>
      <c r="U62" s="105" t="str">
        <f t="shared" si="10"/>
        <v xml:space="preserve">   </v>
      </c>
      <c r="V62" s="106" t="str">
        <f>IF(E62=0," ",IF(E62="H",IF(H62&lt;2000,VLOOKUP(K62,Minimas!$A$15:$G$29,7),IF(AND(H62&gt;1999,H62&lt;2003),VLOOKUP(K62,Minimas!$A$15:$G$29,6),IF(AND(H62&gt;2002,H62&lt;2005),VLOOKUP(K62,Minimas!$A$15:$G$29,5),IF(AND(H62&gt;2004,H62&lt;2007),VLOOKUP(K62,Minimas!$A$15:$G$29,4),VLOOKUP(K62,Minimas!$A$15:$G$29,3))))),IF(H62&lt;2000,VLOOKUP(K62,Minimas!$H$15:$N$29,7),IF(AND(H62&gt;1999,H62&lt;2003),VLOOKUP(K62,Minimas!$H$15:$N$29,6),IF(AND(H62&gt;2002,H62&lt;2005),VLOOKUP(K62,Minimas!$H$15:$N$29,5),IF(AND(H62&gt;2004,H62&lt;2007),VLOOKUP(K62,Minimas!$H$15:$N$29,4),VLOOKUP(K62,Minimas!$H$15:$N$29,3)))))))</f>
        <v xml:space="preserve"> </v>
      </c>
      <c r="W62" s="107" t="str">
        <f t="shared" si="11"/>
        <v/>
      </c>
      <c r="X62" s="42"/>
      <c r="Y62" s="42"/>
      <c r="AB62" s="113" t="e">
        <f>T62-HLOOKUP(V62,Minimas!$C$3:$CD$12,2,FALSE)</f>
        <v>#VALUE!</v>
      </c>
      <c r="AC62" s="113" t="e">
        <f>T62-HLOOKUP(V62,Minimas!$C$3:$CD$12,3,FALSE)</f>
        <v>#VALUE!</v>
      </c>
      <c r="AD62" s="113" t="e">
        <f>T62-HLOOKUP(V62,Minimas!$C$3:$CD$12,4,FALSE)</f>
        <v>#VALUE!</v>
      </c>
      <c r="AE62" s="113" t="e">
        <f>T62-HLOOKUP(V62,Minimas!$C$3:$CD$12,5,FALSE)</f>
        <v>#VALUE!</v>
      </c>
      <c r="AF62" s="113" t="e">
        <f>T62-HLOOKUP(V62,Minimas!$C$3:$CD$12,6,FALSE)</f>
        <v>#VALUE!</v>
      </c>
      <c r="AG62" s="113" t="e">
        <f>T62-HLOOKUP(V62,Minimas!$C$3:$CD$12,7,FALSE)</f>
        <v>#VALUE!</v>
      </c>
      <c r="AH62" s="113" t="e">
        <f>T62-HLOOKUP(V62,Minimas!$C$3:$CD$12,8,FALSE)</f>
        <v>#VALUE!</v>
      </c>
      <c r="AI62" s="113" t="e">
        <f>T62-HLOOKUP(V62,Minimas!$C$3:$CD$12,9,FALSE)</f>
        <v>#VALUE!</v>
      </c>
      <c r="AJ62" s="113" t="e">
        <f>T62-HLOOKUP(V62,Minimas!$C$3:$CD$12,10,FALSE)</f>
        <v>#VALUE!</v>
      </c>
      <c r="AK62" s="114" t="str">
        <f t="shared" si="12"/>
        <v xml:space="preserve"> </v>
      </c>
      <c r="AL62" s="114"/>
      <c r="AM62" s="114" t="str">
        <f t="shared" si="13"/>
        <v xml:space="preserve"> </v>
      </c>
      <c r="AN62" s="114" t="str">
        <f t="shared" si="14"/>
        <v xml:space="preserve"> </v>
      </c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</row>
    <row r="63" spans="2:107" s="5" customFormat="1" ht="30" customHeight="1" x14ac:dyDescent="0.2">
      <c r="B63" s="83"/>
      <c r="C63" s="86"/>
      <c r="D63" s="87"/>
      <c r="E63" s="89"/>
      <c r="F63" s="117"/>
      <c r="G63" s="118"/>
      <c r="H63" s="91"/>
      <c r="I63" s="94"/>
      <c r="J63" s="95"/>
      <c r="K63" s="81"/>
      <c r="L63" s="100"/>
      <c r="M63" s="101"/>
      <c r="N63" s="101"/>
      <c r="O63" s="102" t="str">
        <f t="shared" si="7"/>
        <v/>
      </c>
      <c r="P63" s="100"/>
      <c r="Q63" s="101"/>
      <c r="R63" s="101"/>
      <c r="S63" s="102" t="str">
        <f t="shared" si="8"/>
        <v/>
      </c>
      <c r="T63" s="104" t="str">
        <f t="shared" si="9"/>
        <v/>
      </c>
      <c r="U63" s="105" t="str">
        <f t="shared" si="10"/>
        <v xml:space="preserve">   </v>
      </c>
      <c r="V63" s="106" t="str">
        <f>IF(E63=0," ",IF(E63="H",IF(H63&lt;2000,VLOOKUP(K63,Minimas!$A$15:$G$29,7),IF(AND(H63&gt;1999,H63&lt;2003),VLOOKUP(K63,Minimas!$A$15:$G$29,6),IF(AND(H63&gt;2002,H63&lt;2005),VLOOKUP(K63,Minimas!$A$15:$G$29,5),IF(AND(H63&gt;2004,H63&lt;2007),VLOOKUP(K63,Minimas!$A$15:$G$29,4),VLOOKUP(K63,Minimas!$A$15:$G$29,3))))),IF(H63&lt;2000,VLOOKUP(K63,Minimas!$H$15:$N$29,7),IF(AND(H63&gt;1999,H63&lt;2003),VLOOKUP(K63,Minimas!$H$15:$N$29,6),IF(AND(H63&gt;2002,H63&lt;2005),VLOOKUP(K63,Minimas!$H$15:$N$29,5),IF(AND(H63&gt;2004,H63&lt;2007),VLOOKUP(K63,Minimas!$H$15:$N$29,4),VLOOKUP(K63,Minimas!$H$15:$N$29,3)))))))</f>
        <v xml:space="preserve"> </v>
      </c>
      <c r="W63" s="107" t="str">
        <f t="shared" si="11"/>
        <v/>
      </c>
      <c r="X63" s="42"/>
      <c r="Y63" s="42"/>
      <c r="AB63" s="113" t="e">
        <f>T63-HLOOKUP(V63,Minimas!$C$3:$CD$12,2,FALSE)</f>
        <v>#VALUE!</v>
      </c>
      <c r="AC63" s="113" t="e">
        <f>T63-HLOOKUP(V63,Minimas!$C$3:$CD$12,3,FALSE)</f>
        <v>#VALUE!</v>
      </c>
      <c r="AD63" s="113" t="e">
        <f>T63-HLOOKUP(V63,Minimas!$C$3:$CD$12,4,FALSE)</f>
        <v>#VALUE!</v>
      </c>
      <c r="AE63" s="113" t="e">
        <f>T63-HLOOKUP(V63,Minimas!$C$3:$CD$12,5,FALSE)</f>
        <v>#VALUE!</v>
      </c>
      <c r="AF63" s="113" t="e">
        <f>T63-HLOOKUP(V63,Minimas!$C$3:$CD$12,6,FALSE)</f>
        <v>#VALUE!</v>
      </c>
      <c r="AG63" s="113" t="e">
        <f>T63-HLOOKUP(V63,Minimas!$C$3:$CD$12,7,FALSE)</f>
        <v>#VALUE!</v>
      </c>
      <c r="AH63" s="113" t="e">
        <f>T63-HLOOKUP(V63,Minimas!$C$3:$CD$12,8,FALSE)</f>
        <v>#VALUE!</v>
      </c>
      <c r="AI63" s="113" t="e">
        <f>T63-HLOOKUP(V63,Minimas!$C$3:$CD$12,9,FALSE)</f>
        <v>#VALUE!</v>
      </c>
      <c r="AJ63" s="113" t="e">
        <f>T63-HLOOKUP(V63,Minimas!$C$3:$CD$12,10,FALSE)</f>
        <v>#VALUE!</v>
      </c>
      <c r="AK63" s="114" t="str">
        <f t="shared" si="12"/>
        <v xml:space="preserve"> </v>
      </c>
      <c r="AL63" s="114"/>
      <c r="AM63" s="114" t="str">
        <f t="shared" si="13"/>
        <v xml:space="preserve"> </v>
      </c>
      <c r="AN63" s="114" t="str">
        <f t="shared" si="14"/>
        <v xml:space="preserve"> </v>
      </c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</row>
    <row r="64" spans="2:107" s="5" customFormat="1" ht="30" customHeight="1" x14ac:dyDescent="0.2">
      <c r="B64" s="83"/>
      <c r="C64" s="86"/>
      <c r="D64" s="87"/>
      <c r="E64" s="89"/>
      <c r="F64" s="117"/>
      <c r="G64" s="118"/>
      <c r="H64" s="91"/>
      <c r="I64" s="94"/>
      <c r="J64" s="95"/>
      <c r="K64" s="81"/>
      <c r="L64" s="100"/>
      <c r="M64" s="101"/>
      <c r="N64" s="101"/>
      <c r="O64" s="102" t="str">
        <f t="shared" si="7"/>
        <v/>
      </c>
      <c r="P64" s="100"/>
      <c r="Q64" s="101"/>
      <c r="R64" s="101"/>
      <c r="S64" s="102" t="str">
        <f t="shared" si="8"/>
        <v/>
      </c>
      <c r="T64" s="104" t="str">
        <f t="shared" si="9"/>
        <v/>
      </c>
      <c r="U64" s="105" t="str">
        <f t="shared" si="10"/>
        <v xml:space="preserve">   </v>
      </c>
      <c r="V64" s="106" t="str">
        <f>IF(E64=0," ",IF(E64="H",IF(H64&lt;2000,VLOOKUP(K64,Minimas!$A$15:$G$29,7),IF(AND(H64&gt;1999,H64&lt;2003),VLOOKUP(K64,Minimas!$A$15:$G$29,6),IF(AND(H64&gt;2002,H64&lt;2005),VLOOKUP(K64,Minimas!$A$15:$G$29,5),IF(AND(H64&gt;2004,H64&lt;2007),VLOOKUP(K64,Minimas!$A$15:$G$29,4),VLOOKUP(K64,Minimas!$A$15:$G$29,3))))),IF(H64&lt;2000,VLOOKUP(K64,Minimas!$H$15:$N$29,7),IF(AND(H64&gt;1999,H64&lt;2003),VLOOKUP(K64,Minimas!$H$15:$N$29,6),IF(AND(H64&gt;2002,H64&lt;2005),VLOOKUP(K64,Minimas!$H$15:$N$29,5),IF(AND(H64&gt;2004,H64&lt;2007),VLOOKUP(K64,Minimas!$H$15:$N$29,4),VLOOKUP(K64,Minimas!$H$15:$N$29,3)))))))</f>
        <v xml:space="preserve"> </v>
      </c>
      <c r="W64" s="107" t="str">
        <f t="shared" si="11"/>
        <v/>
      </c>
      <c r="X64" s="42"/>
      <c r="Y64" s="42"/>
      <c r="AB64" s="113" t="e">
        <f>T64-HLOOKUP(V64,Minimas!$C$3:$CD$12,2,FALSE)</f>
        <v>#VALUE!</v>
      </c>
      <c r="AC64" s="113" t="e">
        <f>T64-HLOOKUP(V64,Minimas!$C$3:$CD$12,3,FALSE)</f>
        <v>#VALUE!</v>
      </c>
      <c r="AD64" s="113" t="e">
        <f>T64-HLOOKUP(V64,Minimas!$C$3:$CD$12,4,FALSE)</f>
        <v>#VALUE!</v>
      </c>
      <c r="AE64" s="113" t="e">
        <f>T64-HLOOKUP(V64,Minimas!$C$3:$CD$12,5,FALSE)</f>
        <v>#VALUE!</v>
      </c>
      <c r="AF64" s="113" t="e">
        <f>T64-HLOOKUP(V64,Minimas!$C$3:$CD$12,6,FALSE)</f>
        <v>#VALUE!</v>
      </c>
      <c r="AG64" s="113" t="e">
        <f>T64-HLOOKUP(V64,Minimas!$C$3:$CD$12,7,FALSE)</f>
        <v>#VALUE!</v>
      </c>
      <c r="AH64" s="113" t="e">
        <f>T64-HLOOKUP(V64,Minimas!$C$3:$CD$12,8,FALSE)</f>
        <v>#VALUE!</v>
      </c>
      <c r="AI64" s="113" t="e">
        <f>T64-HLOOKUP(V64,Minimas!$C$3:$CD$12,9,FALSE)</f>
        <v>#VALUE!</v>
      </c>
      <c r="AJ64" s="113" t="e">
        <f>T64-HLOOKUP(V64,Minimas!$C$3:$CD$12,10,FALSE)</f>
        <v>#VALUE!</v>
      </c>
      <c r="AK64" s="114" t="str">
        <f t="shared" si="12"/>
        <v xml:space="preserve"> </v>
      </c>
      <c r="AL64" s="114"/>
      <c r="AM64" s="114" t="str">
        <f t="shared" si="13"/>
        <v xml:space="preserve"> </v>
      </c>
      <c r="AN64" s="114" t="str">
        <f t="shared" si="14"/>
        <v xml:space="preserve"> </v>
      </c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</row>
    <row r="65" spans="2:107" s="5" customFormat="1" ht="30" customHeight="1" x14ac:dyDescent="0.2">
      <c r="B65" s="83"/>
      <c r="C65" s="86"/>
      <c r="D65" s="87"/>
      <c r="E65" s="89"/>
      <c r="F65" s="117"/>
      <c r="G65" s="118"/>
      <c r="H65" s="91"/>
      <c r="I65" s="94"/>
      <c r="J65" s="95"/>
      <c r="K65" s="81"/>
      <c r="L65" s="100"/>
      <c r="M65" s="101"/>
      <c r="N65" s="101"/>
      <c r="O65" s="102" t="str">
        <f t="shared" si="7"/>
        <v/>
      </c>
      <c r="P65" s="100"/>
      <c r="Q65" s="101"/>
      <c r="R65" s="101"/>
      <c r="S65" s="102" t="str">
        <f t="shared" si="8"/>
        <v/>
      </c>
      <c r="T65" s="104" t="str">
        <f t="shared" si="9"/>
        <v/>
      </c>
      <c r="U65" s="105" t="str">
        <f t="shared" si="10"/>
        <v xml:space="preserve">   </v>
      </c>
      <c r="V65" s="106" t="str">
        <f>IF(E65=0," ",IF(E65="H",IF(H65&lt;2000,VLOOKUP(K65,Minimas!$A$15:$G$29,7),IF(AND(H65&gt;1999,H65&lt;2003),VLOOKUP(K65,Minimas!$A$15:$G$29,6),IF(AND(H65&gt;2002,H65&lt;2005),VLOOKUP(K65,Minimas!$A$15:$G$29,5),IF(AND(H65&gt;2004,H65&lt;2007),VLOOKUP(K65,Minimas!$A$15:$G$29,4),VLOOKUP(K65,Minimas!$A$15:$G$29,3))))),IF(H65&lt;2000,VLOOKUP(K65,Minimas!$H$15:$N$29,7),IF(AND(H65&gt;1999,H65&lt;2003),VLOOKUP(K65,Minimas!$H$15:$N$29,6),IF(AND(H65&gt;2002,H65&lt;2005),VLOOKUP(K65,Minimas!$H$15:$N$29,5),IF(AND(H65&gt;2004,H65&lt;2007),VLOOKUP(K65,Minimas!$H$15:$N$29,4),VLOOKUP(K65,Minimas!$H$15:$N$29,3)))))))</f>
        <v xml:space="preserve"> </v>
      </c>
      <c r="W65" s="107" t="str">
        <f t="shared" si="11"/>
        <v/>
      </c>
      <c r="X65" s="42"/>
      <c r="Y65" s="42"/>
      <c r="AB65" s="113" t="e">
        <f>T65-HLOOKUP(V65,Minimas!$C$3:$CD$12,2,FALSE)</f>
        <v>#VALUE!</v>
      </c>
      <c r="AC65" s="113" t="e">
        <f>T65-HLOOKUP(V65,Minimas!$C$3:$CD$12,3,FALSE)</f>
        <v>#VALUE!</v>
      </c>
      <c r="AD65" s="113" t="e">
        <f>T65-HLOOKUP(V65,Minimas!$C$3:$CD$12,4,FALSE)</f>
        <v>#VALUE!</v>
      </c>
      <c r="AE65" s="113" t="e">
        <f>T65-HLOOKUP(V65,Minimas!$C$3:$CD$12,5,FALSE)</f>
        <v>#VALUE!</v>
      </c>
      <c r="AF65" s="113" t="e">
        <f>T65-HLOOKUP(V65,Minimas!$C$3:$CD$12,6,FALSE)</f>
        <v>#VALUE!</v>
      </c>
      <c r="AG65" s="113" t="e">
        <f>T65-HLOOKUP(V65,Minimas!$C$3:$CD$12,7,FALSE)</f>
        <v>#VALUE!</v>
      </c>
      <c r="AH65" s="113" t="e">
        <f>T65-HLOOKUP(V65,Minimas!$C$3:$CD$12,8,FALSE)</f>
        <v>#VALUE!</v>
      </c>
      <c r="AI65" s="113" t="e">
        <f>T65-HLOOKUP(V65,Minimas!$C$3:$CD$12,9,FALSE)</f>
        <v>#VALUE!</v>
      </c>
      <c r="AJ65" s="113" t="e">
        <f>T65-HLOOKUP(V65,Minimas!$C$3:$CD$12,10,FALSE)</f>
        <v>#VALUE!</v>
      </c>
      <c r="AK65" s="114" t="str">
        <f t="shared" si="12"/>
        <v xml:space="preserve"> </v>
      </c>
      <c r="AL65" s="114"/>
      <c r="AM65" s="114" t="str">
        <f t="shared" si="13"/>
        <v xml:space="preserve"> </v>
      </c>
      <c r="AN65" s="114" t="str">
        <f t="shared" si="14"/>
        <v xml:space="preserve"> </v>
      </c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</row>
    <row r="66" spans="2:107" s="5" customFormat="1" ht="30" customHeight="1" x14ac:dyDescent="0.2">
      <c r="B66" s="83"/>
      <c r="C66" s="86"/>
      <c r="D66" s="87"/>
      <c r="E66" s="89"/>
      <c r="F66" s="117"/>
      <c r="G66" s="118"/>
      <c r="H66" s="91"/>
      <c r="I66" s="94"/>
      <c r="J66" s="95"/>
      <c r="K66" s="81"/>
      <c r="L66" s="100"/>
      <c r="M66" s="101"/>
      <c r="N66" s="101"/>
      <c r="O66" s="102" t="str">
        <f t="shared" si="7"/>
        <v/>
      </c>
      <c r="P66" s="100"/>
      <c r="Q66" s="101"/>
      <c r="R66" s="101"/>
      <c r="S66" s="102" t="str">
        <f t="shared" si="8"/>
        <v/>
      </c>
      <c r="T66" s="104" t="str">
        <f t="shared" si="9"/>
        <v/>
      </c>
      <c r="U66" s="105" t="str">
        <f t="shared" si="10"/>
        <v xml:space="preserve">   </v>
      </c>
      <c r="V66" s="106" t="str">
        <f>IF(E66=0," ",IF(E66="H",IF(H66&lt;2000,VLOOKUP(K66,Minimas!$A$15:$G$29,7),IF(AND(H66&gt;1999,H66&lt;2003),VLOOKUP(K66,Minimas!$A$15:$G$29,6),IF(AND(H66&gt;2002,H66&lt;2005),VLOOKUP(K66,Minimas!$A$15:$G$29,5),IF(AND(H66&gt;2004,H66&lt;2007),VLOOKUP(K66,Minimas!$A$15:$G$29,4),VLOOKUP(K66,Minimas!$A$15:$G$29,3))))),IF(H66&lt;2000,VLOOKUP(K66,Minimas!$H$15:$N$29,7),IF(AND(H66&gt;1999,H66&lt;2003),VLOOKUP(K66,Minimas!$H$15:$N$29,6),IF(AND(H66&gt;2002,H66&lt;2005),VLOOKUP(K66,Minimas!$H$15:$N$29,5),IF(AND(H66&gt;2004,H66&lt;2007),VLOOKUP(K66,Minimas!$H$15:$N$29,4),VLOOKUP(K66,Minimas!$H$15:$N$29,3)))))))</f>
        <v xml:space="preserve"> </v>
      </c>
      <c r="W66" s="107" t="str">
        <f t="shared" si="11"/>
        <v/>
      </c>
      <c r="X66" s="42"/>
      <c r="Y66" s="42"/>
      <c r="AB66" s="113" t="e">
        <f>T66-HLOOKUP(V66,Minimas!$C$3:$CD$12,2,FALSE)</f>
        <v>#VALUE!</v>
      </c>
      <c r="AC66" s="113" t="e">
        <f>T66-HLOOKUP(V66,Minimas!$C$3:$CD$12,3,FALSE)</f>
        <v>#VALUE!</v>
      </c>
      <c r="AD66" s="113" t="e">
        <f>T66-HLOOKUP(V66,Minimas!$C$3:$CD$12,4,FALSE)</f>
        <v>#VALUE!</v>
      </c>
      <c r="AE66" s="113" t="e">
        <f>T66-HLOOKUP(V66,Minimas!$C$3:$CD$12,5,FALSE)</f>
        <v>#VALUE!</v>
      </c>
      <c r="AF66" s="113" t="e">
        <f>T66-HLOOKUP(V66,Minimas!$C$3:$CD$12,6,FALSE)</f>
        <v>#VALUE!</v>
      </c>
      <c r="AG66" s="113" t="e">
        <f>T66-HLOOKUP(V66,Minimas!$C$3:$CD$12,7,FALSE)</f>
        <v>#VALUE!</v>
      </c>
      <c r="AH66" s="113" t="e">
        <f>T66-HLOOKUP(V66,Minimas!$C$3:$CD$12,8,FALSE)</f>
        <v>#VALUE!</v>
      </c>
      <c r="AI66" s="113" t="e">
        <f>T66-HLOOKUP(V66,Minimas!$C$3:$CD$12,9,FALSE)</f>
        <v>#VALUE!</v>
      </c>
      <c r="AJ66" s="113" t="e">
        <f>T66-HLOOKUP(V66,Minimas!$C$3:$CD$12,10,FALSE)</f>
        <v>#VALUE!</v>
      </c>
      <c r="AK66" s="114" t="str">
        <f t="shared" si="12"/>
        <v xml:space="preserve"> </v>
      </c>
      <c r="AL66" s="114"/>
      <c r="AM66" s="114" t="str">
        <f t="shared" si="13"/>
        <v xml:space="preserve"> </v>
      </c>
      <c r="AN66" s="114" t="str">
        <f t="shared" si="14"/>
        <v xml:space="preserve"> </v>
      </c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</row>
    <row r="67" spans="2:107" s="5" customFormat="1" ht="30" customHeight="1" x14ac:dyDescent="0.2">
      <c r="B67" s="83"/>
      <c r="C67" s="86"/>
      <c r="D67" s="87"/>
      <c r="E67" s="89"/>
      <c r="F67" s="117"/>
      <c r="G67" s="118"/>
      <c r="H67" s="91"/>
      <c r="I67" s="94"/>
      <c r="J67" s="95"/>
      <c r="K67" s="81"/>
      <c r="L67" s="100"/>
      <c r="M67" s="101"/>
      <c r="N67" s="101"/>
      <c r="O67" s="102" t="str">
        <f t="shared" si="7"/>
        <v/>
      </c>
      <c r="P67" s="100"/>
      <c r="Q67" s="101"/>
      <c r="R67" s="101"/>
      <c r="S67" s="102" t="str">
        <f t="shared" si="8"/>
        <v/>
      </c>
      <c r="T67" s="104" t="str">
        <f t="shared" si="9"/>
        <v/>
      </c>
      <c r="U67" s="105" t="str">
        <f t="shared" si="10"/>
        <v xml:space="preserve">   </v>
      </c>
      <c r="V67" s="106" t="str">
        <f>IF(E67=0," ",IF(E67="H",IF(H67&lt;2000,VLOOKUP(K67,Minimas!$A$15:$G$29,7),IF(AND(H67&gt;1999,H67&lt;2003),VLOOKUP(K67,Minimas!$A$15:$G$29,6),IF(AND(H67&gt;2002,H67&lt;2005),VLOOKUP(K67,Minimas!$A$15:$G$29,5),IF(AND(H67&gt;2004,H67&lt;2007),VLOOKUP(K67,Minimas!$A$15:$G$29,4),VLOOKUP(K67,Minimas!$A$15:$G$29,3))))),IF(H67&lt;2000,VLOOKUP(K67,Minimas!$H$15:$N$29,7),IF(AND(H67&gt;1999,H67&lt;2003),VLOOKUP(K67,Minimas!$H$15:$N$29,6),IF(AND(H67&gt;2002,H67&lt;2005),VLOOKUP(K67,Minimas!$H$15:$N$29,5),IF(AND(H67&gt;2004,H67&lt;2007),VLOOKUP(K67,Minimas!$H$15:$N$29,4),VLOOKUP(K67,Minimas!$H$15:$N$29,3)))))))</f>
        <v xml:space="preserve"> </v>
      </c>
      <c r="W67" s="107" t="str">
        <f t="shared" si="11"/>
        <v/>
      </c>
      <c r="X67" s="42"/>
      <c r="Y67" s="42"/>
      <c r="AB67" s="113" t="e">
        <f>T67-HLOOKUP(V67,Minimas!$C$3:$CD$12,2,FALSE)</f>
        <v>#VALUE!</v>
      </c>
      <c r="AC67" s="113" t="e">
        <f>T67-HLOOKUP(V67,Minimas!$C$3:$CD$12,3,FALSE)</f>
        <v>#VALUE!</v>
      </c>
      <c r="AD67" s="113" t="e">
        <f>T67-HLOOKUP(V67,Minimas!$C$3:$CD$12,4,FALSE)</f>
        <v>#VALUE!</v>
      </c>
      <c r="AE67" s="113" t="e">
        <f>T67-HLOOKUP(V67,Minimas!$C$3:$CD$12,5,FALSE)</f>
        <v>#VALUE!</v>
      </c>
      <c r="AF67" s="113" t="e">
        <f>T67-HLOOKUP(V67,Minimas!$C$3:$CD$12,6,FALSE)</f>
        <v>#VALUE!</v>
      </c>
      <c r="AG67" s="113" t="e">
        <f>T67-HLOOKUP(V67,Minimas!$C$3:$CD$12,7,FALSE)</f>
        <v>#VALUE!</v>
      </c>
      <c r="AH67" s="113" t="e">
        <f>T67-HLOOKUP(V67,Minimas!$C$3:$CD$12,8,FALSE)</f>
        <v>#VALUE!</v>
      </c>
      <c r="AI67" s="113" t="e">
        <f>T67-HLOOKUP(V67,Minimas!$C$3:$CD$12,9,FALSE)</f>
        <v>#VALUE!</v>
      </c>
      <c r="AJ67" s="113" t="e">
        <f>T67-HLOOKUP(V67,Minimas!$C$3:$CD$12,10,FALSE)</f>
        <v>#VALUE!</v>
      </c>
      <c r="AK67" s="114" t="str">
        <f t="shared" si="12"/>
        <v xml:space="preserve"> </v>
      </c>
      <c r="AL67" s="114"/>
      <c r="AM67" s="114" t="str">
        <f t="shared" si="13"/>
        <v xml:space="preserve"> </v>
      </c>
      <c r="AN67" s="114" t="str">
        <f t="shared" si="14"/>
        <v xml:space="preserve"> </v>
      </c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</row>
    <row r="68" spans="2:107" s="5" customFormat="1" ht="30" customHeight="1" x14ac:dyDescent="0.2">
      <c r="B68" s="83"/>
      <c r="C68" s="86"/>
      <c r="D68" s="87"/>
      <c r="E68" s="89"/>
      <c r="F68" s="117"/>
      <c r="G68" s="118"/>
      <c r="H68" s="91"/>
      <c r="I68" s="94"/>
      <c r="J68" s="95"/>
      <c r="K68" s="81"/>
      <c r="L68" s="100"/>
      <c r="M68" s="101"/>
      <c r="N68" s="101"/>
      <c r="O68" s="102" t="str">
        <f t="shared" si="7"/>
        <v/>
      </c>
      <c r="P68" s="100"/>
      <c r="Q68" s="101"/>
      <c r="R68" s="101"/>
      <c r="S68" s="102" t="str">
        <f t="shared" si="8"/>
        <v/>
      </c>
      <c r="T68" s="104" t="str">
        <f t="shared" si="9"/>
        <v/>
      </c>
      <c r="U68" s="105" t="str">
        <f t="shared" si="10"/>
        <v xml:space="preserve">   </v>
      </c>
      <c r="V68" s="106" t="str">
        <f>IF(E68=0," ",IF(E68="H",IF(H68&lt;2000,VLOOKUP(K68,Minimas!$A$15:$G$29,7),IF(AND(H68&gt;1999,H68&lt;2003),VLOOKUP(K68,Minimas!$A$15:$G$29,6),IF(AND(H68&gt;2002,H68&lt;2005),VLOOKUP(K68,Minimas!$A$15:$G$29,5),IF(AND(H68&gt;2004,H68&lt;2007),VLOOKUP(K68,Minimas!$A$15:$G$29,4),VLOOKUP(K68,Minimas!$A$15:$G$29,3))))),IF(H68&lt;2000,VLOOKUP(K68,Minimas!$H$15:$N$29,7),IF(AND(H68&gt;1999,H68&lt;2003),VLOOKUP(K68,Minimas!$H$15:$N$29,6),IF(AND(H68&gt;2002,H68&lt;2005),VLOOKUP(K68,Minimas!$H$15:$N$29,5),IF(AND(H68&gt;2004,H68&lt;2007),VLOOKUP(K68,Minimas!$H$15:$N$29,4),VLOOKUP(K68,Minimas!$H$15:$N$29,3)))))))</f>
        <v xml:space="preserve"> </v>
      </c>
      <c r="W68" s="107" t="str">
        <f t="shared" si="11"/>
        <v/>
      </c>
      <c r="X68" s="42"/>
      <c r="Y68" s="42"/>
      <c r="AB68" s="113" t="e">
        <f>T68-HLOOKUP(V68,Minimas!$C$3:$CD$12,2,FALSE)</f>
        <v>#VALUE!</v>
      </c>
      <c r="AC68" s="113" t="e">
        <f>T68-HLOOKUP(V68,Minimas!$C$3:$CD$12,3,FALSE)</f>
        <v>#VALUE!</v>
      </c>
      <c r="AD68" s="113" t="e">
        <f>T68-HLOOKUP(V68,Minimas!$C$3:$CD$12,4,FALSE)</f>
        <v>#VALUE!</v>
      </c>
      <c r="AE68" s="113" t="e">
        <f>T68-HLOOKUP(V68,Minimas!$C$3:$CD$12,5,FALSE)</f>
        <v>#VALUE!</v>
      </c>
      <c r="AF68" s="113" t="e">
        <f>T68-HLOOKUP(V68,Minimas!$C$3:$CD$12,6,FALSE)</f>
        <v>#VALUE!</v>
      </c>
      <c r="AG68" s="113" t="e">
        <f>T68-HLOOKUP(V68,Minimas!$C$3:$CD$12,7,FALSE)</f>
        <v>#VALUE!</v>
      </c>
      <c r="AH68" s="113" t="e">
        <f>T68-HLOOKUP(V68,Minimas!$C$3:$CD$12,8,FALSE)</f>
        <v>#VALUE!</v>
      </c>
      <c r="AI68" s="113" t="e">
        <f>T68-HLOOKUP(V68,Minimas!$C$3:$CD$12,9,FALSE)</f>
        <v>#VALUE!</v>
      </c>
      <c r="AJ68" s="113" t="e">
        <f>T68-HLOOKUP(V68,Minimas!$C$3:$CD$12,10,FALSE)</f>
        <v>#VALUE!</v>
      </c>
      <c r="AK68" s="114" t="str">
        <f t="shared" si="12"/>
        <v xml:space="preserve"> </v>
      </c>
      <c r="AL68" s="114"/>
      <c r="AM68" s="114" t="str">
        <f t="shared" si="13"/>
        <v xml:space="preserve"> </v>
      </c>
      <c r="AN68" s="114" t="str">
        <f t="shared" si="14"/>
        <v xml:space="preserve"> </v>
      </c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</row>
    <row r="69" spans="2:107" s="5" customFormat="1" ht="30" customHeight="1" x14ac:dyDescent="0.2">
      <c r="B69" s="83"/>
      <c r="C69" s="86"/>
      <c r="D69" s="87"/>
      <c r="E69" s="89"/>
      <c r="F69" s="117"/>
      <c r="G69" s="118"/>
      <c r="H69" s="91"/>
      <c r="I69" s="94"/>
      <c r="J69" s="95"/>
      <c r="K69" s="81"/>
      <c r="L69" s="100"/>
      <c r="M69" s="101"/>
      <c r="N69" s="101"/>
      <c r="O69" s="102" t="str">
        <f t="shared" si="7"/>
        <v/>
      </c>
      <c r="P69" s="100"/>
      <c r="Q69" s="101"/>
      <c r="R69" s="101"/>
      <c r="S69" s="102" t="str">
        <f t="shared" si="8"/>
        <v/>
      </c>
      <c r="T69" s="104" t="str">
        <f t="shared" si="9"/>
        <v/>
      </c>
      <c r="U69" s="105" t="str">
        <f t="shared" si="10"/>
        <v xml:space="preserve">   </v>
      </c>
      <c r="V69" s="106" t="str">
        <f>IF(E69=0," ",IF(E69="H",IF(H69&lt;2000,VLOOKUP(K69,Minimas!$A$15:$G$29,7),IF(AND(H69&gt;1999,H69&lt;2003),VLOOKUP(K69,Minimas!$A$15:$G$29,6),IF(AND(H69&gt;2002,H69&lt;2005),VLOOKUP(K69,Minimas!$A$15:$G$29,5),IF(AND(H69&gt;2004,H69&lt;2007),VLOOKUP(K69,Minimas!$A$15:$G$29,4),VLOOKUP(K69,Minimas!$A$15:$G$29,3))))),IF(H69&lt;2000,VLOOKUP(K69,Minimas!$H$15:$N$29,7),IF(AND(H69&gt;1999,H69&lt;2003),VLOOKUP(K69,Minimas!$H$15:$N$29,6),IF(AND(H69&gt;2002,H69&lt;2005),VLOOKUP(K69,Minimas!$H$15:$N$29,5),IF(AND(H69&gt;2004,H69&lt;2007),VLOOKUP(K69,Minimas!$H$15:$N$29,4),VLOOKUP(K69,Minimas!$H$15:$N$29,3)))))))</f>
        <v xml:space="preserve"> </v>
      </c>
      <c r="W69" s="107" t="str">
        <f t="shared" si="11"/>
        <v/>
      </c>
      <c r="X69" s="42"/>
      <c r="Y69" s="42"/>
      <c r="AB69" s="113" t="e">
        <f>T69-HLOOKUP(V69,Minimas!$C$3:$CD$12,2,FALSE)</f>
        <v>#VALUE!</v>
      </c>
      <c r="AC69" s="113" t="e">
        <f>T69-HLOOKUP(V69,Minimas!$C$3:$CD$12,3,FALSE)</f>
        <v>#VALUE!</v>
      </c>
      <c r="AD69" s="113" t="e">
        <f>T69-HLOOKUP(V69,Minimas!$C$3:$CD$12,4,FALSE)</f>
        <v>#VALUE!</v>
      </c>
      <c r="AE69" s="113" t="e">
        <f>T69-HLOOKUP(V69,Minimas!$C$3:$CD$12,5,FALSE)</f>
        <v>#VALUE!</v>
      </c>
      <c r="AF69" s="113" t="e">
        <f>T69-HLOOKUP(V69,Minimas!$C$3:$CD$12,6,FALSE)</f>
        <v>#VALUE!</v>
      </c>
      <c r="AG69" s="113" t="e">
        <f>T69-HLOOKUP(V69,Minimas!$C$3:$CD$12,7,FALSE)</f>
        <v>#VALUE!</v>
      </c>
      <c r="AH69" s="113" t="e">
        <f>T69-HLOOKUP(V69,Minimas!$C$3:$CD$12,8,FALSE)</f>
        <v>#VALUE!</v>
      </c>
      <c r="AI69" s="113" t="e">
        <f>T69-HLOOKUP(V69,Minimas!$C$3:$CD$12,9,FALSE)</f>
        <v>#VALUE!</v>
      </c>
      <c r="AJ69" s="113" t="e">
        <f>T69-HLOOKUP(V69,Minimas!$C$3:$CD$12,10,FALSE)</f>
        <v>#VALUE!</v>
      </c>
      <c r="AK69" s="114" t="str">
        <f t="shared" si="12"/>
        <v xml:space="preserve"> </v>
      </c>
      <c r="AL69" s="114"/>
      <c r="AM69" s="114" t="str">
        <f t="shared" si="13"/>
        <v xml:space="preserve"> </v>
      </c>
      <c r="AN69" s="114" t="str">
        <f t="shared" si="14"/>
        <v xml:space="preserve"> </v>
      </c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</row>
    <row r="70" spans="2:107" s="5" customFormat="1" ht="30" customHeight="1" x14ac:dyDescent="0.2">
      <c r="B70" s="83"/>
      <c r="C70" s="86"/>
      <c r="D70" s="87"/>
      <c r="E70" s="89"/>
      <c r="F70" s="117"/>
      <c r="G70" s="118"/>
      <c r="H70" s="91"/>
      <c r="I70" s="94"/>
      <c r="J70" s="95"/>
      <c r="K70" s="81"/>
      <c r="L70" s="100"/>
      <c r="M70" s="101"/>
      <c r="N70" s="101"/>
      <c r="O70" s="102" t="str">
        <f t="shared" si="7"/>
        <v/>
      </c>
      <c r="P70" s="100"/>
      <c r="Q70" s="101"/>
      <c r="R70" s="101"/>
      <c r="S70" s="102" t="str">
        <f t="shared" si="8"/>
        <v/>
      </c>
      <c r="T70" s="104" t="str">
        <f t="shared" si="9"/>
        <v/>
      </c>
      <c r="U70" s="105" t="str">
        <f t="shared" si="10"/>
        <v xml:space="preserve">   </v>
      </c>
      <c r="V70" s="106" t="str">
        <f>IF(E70=0," ",IF(E70="H",IF(H70&lt;2000,VLOOKUP(K70,Minimas!$A$15:$G$29,7),IF(AND(H70&gt;1999,H70&lt;2003),VLOOKUP(K70,Minimas!$A$15:$G$29,6),IF(AND(H70&gt;2002,H70&lt;2005),VLOOKUP(K70,Minimas!$A$15:$G$29,5),IF(AND(H70&gt;2004,H70&lt;2007),VLOOKUP(K70,Minimas!$A$15:$G$29,4),VLOOKUP(K70,Minimas!$A$15:$G$29,3))))),IF(H70&lt;2000,VLOOKUP(K70,Minimas!$H$15:$N$29,7),IF(AND(H70&gt;1999,H70&lt;2003),VLOOKUP(K70,Minimas!$H$15:$N$29,6),IF(AND(H70&gt;2002,H70&lt;2005),VLOOKUP(K70,Minimas!$H$15:$N$29,5),IF(AND(H70&gt;2004,H70&lt;2007),VLOOKUP(K70,Minimas!$H$15:$N$29,4),VLOOKUP(K70,Minimas!$H$15:$N$29,3)))))))</f>
        <v xml:space="preserve"> </v>
      </c>
      <c r="W70" s="107" t="str">
        <f t="shared" si="11"/>
        <v/>
      </c>
      <c r="X70" s="42"/>
      <c r="Y70" s="42"/>
      <c r="AB70" s="113" t="e">
        <f>T70-HLOOKUP(V70,Minimas!$C$3:$CD$12,2,FALSE)</f>
        <v>#VALUE!</v>
      </c>
      <c r="AC70" s="113" t="e">
        <f>T70-HLOOKUP(V70,Minimas!$C$3:$CD$12,3,FALSE)</f>
        <v>#VALUE!</v>
      </c>
      <c r="AD70" s="113" t="e">
        <f>T70-HLOOKUP(V70,Minimas!$C$3:$CD$12,4,FALSE)</f>
        <v>#VALUE!</v>
      </c>
      <c r="AE70" s="113" t="e">
        <f>T70-HLOOKUP(V70,Minimas!$C$3:$CD$12,5,FALSE)</f>
        <v>#VALUE!</v>
      </c>
      <c r="AF70" s="113" t="e">
        <f>T70-HLOOKUP(V70,Minimas!$C$3:$CD$12,6,FALSE)</f>
        <v>#VALUE!</v>
      </c>
      <c r="AG70" s="113" t="e">
        <f>T70-HLOOKUP(V70,Minimas!$C$3:$CD$12,7,FALSE)</f>
        <v>#VALUE!</v>
      </c>
      <c r="AH70" s="113" t="e">
        <f>T70-HLOOKUP(V70,Minimas!$C$3:$CD$12,8,FALSE)</f>
        <v>#VALUE!</v>
      </c>
      <c r="AI70" s="113" t="e">
        <f>T70-HLOOKUP(V70,Minimas!$C$3:$CD$12,9,FALSE)</f>
        <v>#VALUE!</v>
      </c>
      <c r="AJ70" s="113" t="e">
        <f>T70-HLOOKUP(V70,Minimas!$C$3:$CD$12,10,FALSE)</f>
        <v>#VALUE!</v>
      </c>
      <c r="AK70" s="114" t="str">
        <f t="shared" si="12"/>
        <v xml:space="preserve"> </v>
      </c>
      <c r="AL70" s="114"/>
      <c r="AM70" s="114" t="str">
        <f t="shared" si="13"/>
        <v xml:space="preserve"> </v>
      </c>
      <c r="AN70" s="114" t="str">
        <f t="shared" si="14"/>
        <v xml:space="preserve"> </v>
      </c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</row>
    <row r="71" spans="2:107" s="5" customFormat="1" ht="30" customHeight="1" x14ac:dyDescent="0.2">
      <c r="B71" s="83"/>
      <c r="C71" s="86"/>
      <c r="D71" s="87"/>
      <c r="E71" s="89"/>
      <c r="F71" s="117"/>
      <c r="G71" s="118"/>
      <c r="H71" s="91"/>
      <c r="I71" s="94"/>
      <c r="J71" s="95"/>
      <c r="K71" s="81"/>
      <c r="L71" s="100"/>
      <c r="M71" s="101"/>
      <c r="N71" s="101"/>
      <c r="O71" s="102" t="str">
        <f t="shared" si="7"/>
        <v/>
      </c>
      <c r="P71" s="100"/>
      <c r="Q71" s="101"/>
      <c r="R71" s="101"/>
      <c r="S71" s="102" t="str">
        <f t="shared" si="8"/>
        <v/>
      </c>
      <c r="T71" s="104" t="str">
        <f t="shared" si="9"/>
        <v/>
      </c>
      <c r="U71" s="105" t="str">
        <f t="shared" si="10"/>
        <v xml:space="preserve">   </v>
      </c>
      <c r="V71" s="106" t="str">
        <f>IF(E71=0," ",IF(E71="H",IF(H71&lt;2000,VLOOKUP(K71,Minimas!$A$15:$G$29,7),IF(AND(H71&gt;1999,H71&lt;2003),VLOOKUP(K71,Minimas!$A$15:$G$29,6),IF(AND(H71&gt;2002,H71&lt;2005),VLOOKUP(K71,Minimas!$A$15:$G$29,5),IF(AND(H71&gt;2004,H71&lt;2007),VLOOKUP(K71,Minimas!$A$15:$G$29,4),VLOOKUP(K71,Minimas!$A$15:$G$29,3))))),IF(H71&lt;2000,VLOOKUP(K71,Minimas!$H$15:$N$29,7),IF(AND(H71&gt;1999,H71&lt;2003),VLOOKUP(K71,Minimas!$H$15:$N$29,6),IF(AND(H71&gt;2002,H71&lt;2005),VLOOKUP(K71,Minimas!$H$15:$N$29,5),IF(AND(H71&gt;2004,H71&lt;2007),VLOOKUP(K71,Minimas!$H$15:$N$29,4),VLOOKUP(K71,Minimas!$H$15:$N$29,3)))))))</f>
        <v xml:space="preserve"> </v>
      </c>
      <c r="W71" s="107" t="str">
        <f t="shared" si="11"/>
        <v/>
      </c>
      <c r="X71" s="42"/>
      <c r="Y71" s="42"/>
      <c r="AB71" s="113" t="e">
        <f>T71-HLOOKUP(V71,Minimas!$C$3:$CD$12,2,FALSE)</f>
        <v>#VALUE!</v>
      </c>
      <c r="AC71" s="113" t="e">
        <f>T71-HLOOKUP(V71,Minimas!$C$3:$CD$12,3,FALSE)</f>
        <v>#VALUE!</v>
      </c>
      <c r="AD71" s="113" t="e">
        <f>T71-HLOOKUP(V71,Minimas!$C$3:$CD$12,4,FALSE)</f>
        <v>#VALUE!</v>
      </c>
      <c r="AE71" s="113" t="e">
        <f>T71-HLOOKUP(V71,Minimas!$C$3:$CD$12,5,FALSE)</f>
        <v>#VALUE!</v>
      </c>
      <c r="AF71" s="113" t="e">
        <f>T71-HLOOKUP(V71,Minimas!$C$3:$CD$12,6,FALSE)</f>
        <v>#VALUE!</v>
      </c>
      <c r="AG71" s="113" t="e">
        <f>T71-HLOOKUP(V71,Minimas!$C$3:$CD$12,7,FALSE)</f>
        <v>#VALUE!</v>
      </c>
      <c r="AH71" s="113" t="e">
        <f>T71-HLOOKUP(V71,Minimas!$C$3:$CD$12,8,FALSE)</f>
        <v>#VALUE!</v>
      </c>
      <c r="AI71" s="113" t="e">
        <f>T71-HLOOKUP(V71,Minimas!$C$3:$CD$12,9,FALSE)</f>
        <v>#VALUE!</v>
      </c>
      <c r="AJ71" s="113" t="e">
        <f>T71-HLOOKUP(V71,Minimas!$C$3:$CD$12,10,FALSE)</f>
        <v>#VALUE!</v>
      </c>
      <c r="AK71" s="114" t="str">
        <f t="shared" si="12"/>
        <v xml:space="preserve"> </v>
      </c>
      <c r="AL71" s="114"/>
      <c r="AM71" s="114" t="str">
        <f t="shared" si="13"/>
        <v xml:space="preserve"> </v>
      </c>
      <c r="AN71" s="114" t="str">
        <f t="shared" si="14"/>
        <v xml:space="preserve"> </v>
      </c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</row>
    <row r="72" spans="2:107" s="5" customFormat="1" ht="30" customHeight="1" x14ac:dyDescent="0.2">
      <c r="B72" s="83"/>
      <c r="C72" s="86"/>
      <c r="D72" s="87"/>
      <c r="E72" s="89"/>
      <c r="F72" s="117"/>
      <c r="G72" s="118"/>
      <c r="H72" s="91"/>
      <c r="I72" s="94"/>
      <c r="J72" s="95"/>
      <c r="K72" s="81"/>
      <c r="L72" s="100"/>
      <c r="M72" s="101"/>
      <c r="N72" s="101"/>
      <c r="O72" s="102" t="str">
        <f t="shared" si="7"/>
        <v/>
      </c>
      <c r="P72" s="100"/>
      <c r="Q72" s="101"/>
      <c r="R72" s="101"/>
      <c r="S72" s="102" t="str">
        <f t="shared" si="8"/>
        <v/>
      </c>
      <c r="T72" s="104" t="str">
        <f t="shared" si="9"/>
        <v/>
      </c>
      <c r="U72" s="105" t="str">
        <f t="shared" si="10"/>
        <v xml:space="preserve">   </v>
      </c>
      <c r="V72" s="106" t="str">
        <f>IF(E72=0," ",IF(E72="H",IF(H72&lt;2000,VLOOKUP(K72,Minimas!$A$15:$G$29,7),IF(AND(H72&gt;1999,H72&lt;2003),VLOOKUP(K72,Minimas!$A$15:$G$29,6),IF(AND(H72&gt;2002,H72&lt;2005),VLOOKUP(K72,Minimas!$A$15:$G$29,5),IF(AND(H72&gt;2004,H72&lt;2007),VLOOKUP(K72,Minimas!$A$15:$G$29,4),VLOOKUP(K72,Minimas!$A$15:$G$29,3))))),IF(H72&lt;2000,VLOOKUP(K72,Minimas!$H$15:$N$29,7),IF(AND(H72&gt;1999,H72&lt;2003),VLOOKUP(K72,Minimas!$H$15:$N$29,6),IF(AND(H72&gt;2002,H72&lt;2005),VLOOKUP(K72,Minimas!$H$15:$N$29,5),IF(AND(H72&gt;2004,H72&lt;2007),VLOOKUP(K72,Minimas!$H$15:$N$29,4),VLOOKUP(K72,Minimas!$H$15:$N$29,3)))))))</f>
        <v xml:space="preserve"> </v>
      </c>
      <c r="W72" s="107" t="str">
        <f t="shared" si="11"/>
        <v/>
      </c>
      <c r="X72" s="42"/>
      <c r="Y72" s="42"/>
      <c r="AB72" s="113" t="e">
        <f>T72-HLOOKUP(V72,Minimas!$C$3:$CD$12,2,FALSE)</f>
        <v>#VALUE!</v>
      </c>
      <c r="AC72" s="113" t="e">
        <f>T72-HLOOKUP(V72,Minimas!$C$3:$CD$12,3,FALSE)</f>
        <v>#VALUE!</v>
      </c>
      <c r="AD72" s="113" t="e">
        <f>T72-HLOOKUP(V72,Minimas!$C$3:$CD$12,4,FALSE)</f>
        <v>#VALUE!</v>
      </c>
      <c r="AE72" s="113" t="e">
        <f>T72-HLOOKUP(V72,Minimas!$C$3:$CD$12,5,FALSE)</f>
        <v>#VALUE!</v>
      </c>
      <c r="AF72" s="113" t="e">
        <f>T72-HLOOKUP(V72,Minimas!$C$3:$CD$12,6,FALSE)</f>
        <v>#VALUE!</v>
      </c>
      <c r="AG72" s="113" t="e">
        <f>T72-HLOOKUP(V72,Minimas!$C$3:$CD$12,7,FALSE)</f>
        <v>#VALUE!</v>
      </c>
      <c r="AH72" s="113" t="e">
        <f>T72-HLOOKUP(V72,Minimas!$C$3:$CD$12,8,FALSE)</f>
        <v>#VALUE!</v>
      </c>
      <c r="AI72" s="113" t="e">
        <f>T72-HLOOKUP(V72,Minimas!$C$3:$CD$12,9,FALSE)</f>
        <v>#VALUE!</v>
      </c>
      <c r="AJ72" s="113" t="e">
        <f>T72-HLOOKUP(V72,Minimas!$C$3:$CD$12,10,FALSE)</f>
        <v>#VALUE!</v>
      </c>
      <c r="AK72" s="114" t="str">
        <f t="shared" si="12"/>
        <v xml:space="preserve"> </v>
      </c>
      <c r="AL72" s="114"/>
      <c r="AM72" s="114" t="str">
        <f t="shared" si="13"/>
        <v xml:space="preserve"> </v>
      </c>
      <c r="AN72" s="114" t="str">
        <f t="shared" si="14"/>
        <v xml:space="preserve"> </v>
      </c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</row>
    <row r="73" spans="2:107" s="5" customFormat="1" ht="30" customHeight="1" x14ac:dyDescent="0.2">
      <c r="B73" s="83"/>
      <c r="C73" s="86"/>
      <c r="D73" s="87"/>
      <c r="E73" s="89"/>
      <c r="F73" s="117"/>
      <c r="G73" s="118"/>
      <c r="H73" s="91"/>
      <c r="I73" s="94"/>
      <c r="J73" s="95"/>
      <c r="K73" s="81"/>
      <c r="L73" s="100"/>
      <c r="M73" s="101"/>
      <c r="N73" s="101"/>
      <c r="O73" s="102" t="str">
        <f t="shared" ref="O73:O136" si="15">IF(E73="","",IF(MAXA(L73:N73)&lt;=0,0,MAXA(L73:N73)))</f>
        <v/>
      </c>
      <c r="P73" s="100"/>
      <c r="Q73" s="101"/>
      <c r="R73" s="101"/>
      <c r="S73" s="102" t="str">
        <f t="shared" ref="S73:S136" si="16">IF(E73="","",IF(MAXA(P73:R73)&lt;=0,0,MAXA(P73:R73)))</f>
        <v/>
      </c>
      <c r="T73" s="104" t="str">
        <f t="shared" ref="T73:T136" si="17">IF(E73="","",IF(OR(O73=0,S73=0),0,O73+S73))</f>
        <v/>
      </c>
      <c r="U73" s="105" t="str">
        <f t="shared" ref="U73:U136" si="18">+CONCATENATE(AM73," ",AN73)</f>
        <v xml:space="preserve">   </v>
      </c>
      <c r="V73" s="106" t="str">
        <f>IF(E73=0," ",IF(E73="H",IF(H73&lt;2000,VLOOKUP(K73,Minimas!$A$15:$G$29,7),IF(AND(H73&gt;1999,H73&lt;2003),VLOOKUP(K73,Minimas!$A$15:$G$29,6),IF(AND(H73&gt;2002,H73&lt;2005),VLOOKUP(K73,Minimas!$A$15:$G$29,5),IF(AND(H73&gt;2004,H73&lt;2007),VLOOKUP(K73,Minimas!$A$15:$G$29,4),VLOOKUP(K73,Minimas!$A$15:$G$29,3))))),IF(H73&lt;2000,VLOOKUP(K73,Minimas!$H$15:$N$29,7),IF(AND(H73&gt;1999,H73&lt;2003),VLOOKUP(K73,Minimas!$H$15:$N$29,6),IF(AND(H73&gt;2002,H73&lt;2005),VLOOKUP(K73,Minimas!$H$15:$N$29,5),IF(AND(H73&gt;2004,H73&lt;2007),VLOOKUP(K73,Minimas!$H$15:$N$29,4),VLOOKUP(K73,Minimas!$H$15:$N$29,3)))))))</f>
        <v xml:space="preserve"> </v>
      </c>
      <c r="W73" s="107" t="str">
        <f t="shared" ref="W73:W136" si="19">IF(E73=" "," ",IF(E73="H",10^(0.75194503*LOG(K73/175.508)^2)*T73,IF(E73="F",10^(0.783497476* LOG(K73/153.655)^2)*T73,"")))</f>
        <v/>
      </c>
      <c r="X73" s="42"/>
      <c r="Y73" s="42"/>
      <c r="AB73" s="113" t="e">
        <f>T73-HLOOKUP(V73,Minimas!$C$3:$CD$12,2,FALSE)</f>
        <v>#VALUE!</v>
      </c>
      <c r="AC73" s="113" t="e">
        <f>T73-HLOOKUP(V73,Minimas!$C$3:$CD$12,3,FALSE)</f>
        <v>#VALUE!</v>
      </c>
      <c r="AD73" s="113" t="e">
        <f>T73-HLOOKUP(V73,Minimas!$C$3:$CD$12,4,FALSE)</f>
        <v>#VALUE!</v>
      </c>
      <c r="AE73" s="113" t="e">
        <f>T73-HLOOKUP(V73,Minimas!$C$3:$CD$12,5,FALSE)</f>
        <v>#VALUE!</v>
      </c>
      <c r="AF73" s="113" t="e">
        <f>T73-HLOOKUP(V73,Minimas!$C$3:$CD$12,6,FALSE)</f>
        <v>#VALUE!</v>
      </c>
      <c r="AG73" s="113" t="e">
        <f>T73-HLOOKUP(V73,Minimas!$C$3:$CD$12,7,FALSE)</f>
        <v>#VALUE!</v>
      </c>
      <c r="AH73" s="113" t="e">
        <f>T73-HLOOKUP(V73,Minimas!$C$3:$CD$12,8,FALSE)</f>
        <v>#VALUE!</v>
      </c>
      <c r="AI73" s="113" t="e">
        <f>T73-HLOOKUP(V73,Minimas!$C$3:$CD$12,9,FALSE)</f>
        <v>#VALUE!</v>
      </c>
      <c r="AJ73" s="113" t="e">
        <f>T73-HLOOKUP(V73,Minimas!$C$3:$CD$12,10,FALSE)</f>
        <v>#VALUE!</v>
      </c>
      <c r="AK73" s="114" t="str">
        <f t="shared" ref="AK73:AK136" si="20">IF(E73=0," ",IF(AJ73&gt;=0,$AJ$5,IF(AI73&gt;=0,$AI$5,IF(AH73&gt;=0,$AH$5,IF(AG73&gt;=0,$AG$5,IF(AF73&gt;=0,$AF$5,IF(AE73&gt;=0,$AE$5,IF(AD73&gt;=0,$AD$5,IF(AC73&gt;=0,$AC$5,$AB$5)))))))))</f>
        <v xml:space="preserve"> </v>
      </c>
      <c r="AL73" s="114"/>
      <c r="AM73" s="114" t="str">
        <f t="shared" ref="AM73:AM136" si="21">IF(AK73="","",AK73)</f>
        <v xml:space="preserve"> </v>
      </c>
      <c r="AN73" s="114" t="str">
        <f t="shared" ref="AN73:AN136" si="22">IF(E73=0," ",IF(AJ73&gt;=0,AJ73,IF(AI73&gt;=0,AI73,IF(AH73&gt;=0,AH73,IF(AG73&gt;=0,AG73,IF(AF73&gt;=0,AF73,IF(AE73&gt;=0,AE73,IF(AD73&gt;=0,AD73,IF(AC73&gt;=0,AC73,AB73)))))))))</f>
        <v xml:space="preserve"> </v>
      </c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</row>
    <row r="74" spans="2:107" s="5" customFormat="1" ht="30" customHeight="1" x14ac:dyDescent="0.2">
      <c r="B74" s="83"/>
      <c r="C74" s="86"/>
      <c r="D74" s="87"/>
      <c r="E74" s="89"/>
      <c r="F74" s="117"/>
      <c r="G74" s="118"/>
      <c r="H74" s="91"/>
      <c r="I74" s="94"/>
      <c r="J74" s="95"/>
      <c r="K74" s="81"/>
      <c r="L74" s="100"/>
      <c r="M74" s="101"/>
      <c r="N74" s="101"/>
      <c r="O74" s="102" t="str">
        <f t="shared" si="15"/>
        <v/>
      </c>
      <c r="P74" s="100"/>
      <c r="Q74" s="101"/>
      <c r="R74" s="101"/>
      <c r="S74" s="102" t="str">
        <f t="shared" si="16"/>
        <v/>
      </c>
      <c r="T74" s="104" t="str">
        <f t="shared" si="17"/>
        <v/>
      </c>
      <c r="U74" s="105" t="str">
        <f t="shared" si="18"/>
        <v xml:space="preserve">   </v>
      </c>
      <c r="V74" s="106" t="str">
        <f>IF(E74=0," ",IF(E74="H",IF(H74&lt;2000,VLOOKUP(K74,Minimas!$A$15:$G$29,7),IF(AND(H74&gt;1999,H74&lt;2003),VLOOKUP(K74,Minimas!$A$15:$G$29,6),IF(AND(H74&gt;2002,H74&lt;2005),VLOOKUP(K74,Minimas!$A$15:$G$29,5),IF(AND(H74&gt;2004,H74&lt;2007),VLOOKUP(K74,Minimas!$A$15:$G$29,4),VLOOKUP(K74,Minimas!$A$15:$G$29,3))))),IF(H74&lt;2000,VLOOKUP(K74,Minimas!$H$15:$N$29,7),IF(AND(H74&gt;1999,H74&lt;2003),VLOOKUP(K74,Minimas!$H$15:$N$29,6),IF(AND(H74&gt;2002,H74&lt;2005),VLOOKUP(K74,Minimas!$H$15:$N$29,5),IF(AND(H74&gt;2004,H74&lt;2007),VLOOKUP(K74,Minimas!$H$15:$N$29,4),VLOOKUP(K74,Minimas!$H$15:$N$29,3)))))))</f>
        <v xml:space="preserve"> </v>
      </c>
      <c r="W74" s="107" t="str">
        <f t="shared" si="19"/>
        <v/>
      </c>
      <c r="X74" s="42"/>
      <c r="Y74" s="42"/>
      <c r="AB74" s="113" t="e">
        <f>T74-HLOOKUP(V74,Minimas!$C$3:$CD$12,2,FALSE)</f>
        <v>#VALUE!</v>
      </c>
      <c r="AC74" s="113" t="e">
        <f>T74-HLOOKUP(V74,Minimas!$C$3:$CD$12,3,FALSE)</f>
        <v>#VALUE!</v>
      </c>
      <c r="AD74" s="113" t="e">
        <f>T74-HLOOKUP(V74,Minimas!$C$3:$CD$12,4,FALSE)</f>
        <v>#VALUE!</v>
      </c>
      <c r="AE74" s="113" t="e">
        <f>T74-HLOOKUP(V74,Minimas!$C$3:$CD$12,5,FALSE)</f>
        <v>#VALUE!</v>
      </c>
      <c r="AF74" s="113" t="e">
        <f>T74-HLOOKUP(V74,Minimas!$C$3:$CD$12,6,FALSE)</f>
        <v>#VALUE!</v>
      </c>
      <c r="AG74" s="113" t="e">
        <f>T74-HLOOKUP(V74,Minimas!$C$3:$CD$12,7,FALSE)</f>
        <v>#VALUE!</v>
      </c>
      <c r="AH74" s="113" t="e">
        <f>T74-HLOOKUP(V74,Minimas!$C$3:$CD$12,8,FALSE)</f>
        <v>#VALUE!</v>
      </c>
      <c r="AI74" s="113" t="e">
        <f>T74-HLOOKUP(V74,Minimas!$C$3:$CD$12,9,FALSE)</f>
        <v>#VALUE!</v>
      </c>
      <c r="AJ74" s="113" t="e">
        <f>T74-HLOOKUP(V74,Minimas!$C$3:$CD$12,10,FALSE)</f>
        <v>#VALUE!</v>
      </c>
      <c r="AK74" s="114" t="str">
        <f t="shared" si="20"/>
        <v xml:space="preserve"> </v>
      </c>
      <c r="AL74" s="114"/>
      <c r="AM74" s="114" t="str">
        <f t="shared" si="21"/>
        <v xml:space="preserve"> </v>
      </c>
      <c r="AN74" s="114" t="str">
        <f t="shared" si="22"/>
        <v xml:space="preserve"> </v>
      </c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</row>
    <row r="75" spans="2:107" s="5" customFormat="1" ht="30" customHeight="1" x14ac:dyDescent="0.2">
      <c r="B75" s="83"/>
      <c r="C75" s="86"/>
      <c r="D75" s="87"/>
      <c r="E75" s="89"/>
      <c r="F75" s="117"/>
      <c r="G75" s="118"/>
      <c r="H75" s="91"/>
      <c r="I75" s="94"/>
      <c r="J75" s="95"/>
      <c r="K75" s="81"/>
      <c r="L75" s="100"/>
      <c r="M75" s="101"/>
      <c r="N75" s="101"/>
      <c r="O75" s="102" t="str">
        <f t="shared" si="15"/>
        <v/>
      </c>
      <c r="P75" s="100"/>
      <c r="Q75" s="101"/>
      <c r="R75" s="101"/>
      <c r="S75" s="102" t="str">
        <f t="shared" si="16"/>
        <v/>
      </c>
      <c r="T75" s="104" t="str">
        <f t="shared" si="17"/>
        <v/>
      </c>
      <c r="U75" s="105" t="str">
        <f t="shared" si="18"/>
        <v xml:space="preserve">   </v>
      </c>
      <c r="V75" s="106" t="str">
        <f>IF(E75=0," ",IF(E75="H",IF(H75&lt;2000,VLOOKUP(K75,Minimas!$A$15:$G$29,7),IF(AND(H75&gt;1999,H75&lt;2003),VLOOKUP(K75,Minimas!$A$15:$G$29,6),IF(AND(H75&gt;2002,H75&lt;2005),VLOOKUP(K75,Minimas!$A$15:$G$29,5),IF(AND(H75&gt;2004,H75&lt;2007),VLOOKUP(K75,Minimas!$A$15:$G$29,4),VLOOKUP(K75,Minimas!$A$15:$G$29,3))))),IF(H75&lt;2000,VLOOKUP(K75,Minimas!$H$15:$N$29,7),IF(AND(H75&gt;1999,H75&lt;2003),VLOOKUP(K75,Minimas!$H$15:$N$29,6),IF(AND(H75&gt;2002,H75&lt;2005),VLOOKUP(K75,Minimas!$H$15:$N$29,5),IF(AND(H75&gt;2004,H75&lt;2007),VLOOKUP(K75,Minimas!$H$15:$N$29,4),VLOOKUP(K75,Minimas!$H$15:$N$29,3)))))))</f>
        <v xml:space="preserve"> </v>
      </c>
      <c r="W75" s="107" t="str">
        <f t="shared" si="19"/>
        <v/>
      </c>
      <c r="X75" s="42"/>
      <c r="Y75" s="42"/>
      <c r="AB75" s="113" t="e">
        <f>T75-HLOOKUP(V75,Minimas!$C$3:$CD$12,2,FALSE)</f>
        <v>#VALUE!</v>
      </c>
      <c r="AC75" s="113" t="e">
        <f>T75-HLOOKUP(V75,Minimas!$C$3:$CD$12,3,FALSE)</f>
        <v>#VALUE!</v>
      </c>
      <c r="AD75" s="113" t="e">
        <f>T75-HLOOKUP(V75,Minimas!$C$3:$CD$12,4,FALSE)</f>
        <v>#VALUE!</v>
      </c>
      <c r="AE75" s="113" t="e">
        <f>T75-HLOOKUP(V75,Minimas!$C$3:$CD$12,5,FALSE)</f>
        <v>#VALUE!</v>
      </c>
      <c r="AF75" s="113" t="e">
        <f>T75-HLOOKUP(V75,Minimas!$C$3:$CD$12,6,FALSE)</f>
        <v>#VALUE!</v>
      </c>
      <c r="AG75" s="113" t="e">
        <f>T75-HLOOKUP(V75,Minimas!$C$3:$CD$12,7,FALSE)</f>
        <v>#VALUE!</v>
      </c>
      <c r="AH75" s="113" t="e">
        <f>T75-HLOOKUP(V75,Minimas!$C$3:$CD$12,8,FALSE)</f>
        <v>#VALUE!</v>
      </c>
      <c r="AI75" s="113" t="e">
        <f>T75-HLOOKUP(V75,Minimas!$C$3:$CD$12,9,FALSE)</f>
        <v>#VALUE!</v>
      </c>
      <c r="AJ75" s="113" t="e">
        <f>T75-HLOOKUP(V75,Minimas!$C$3:$CD$12,10,FALSE)</f>
        <v>#VALUE!</v>
      </c>
      <c r="AK75" s="114" t="str">
        <f t="shared" si="20"/>
        <v xml:space="preserve"> </v>
      </c>
      <c r="AL75" s="114"/>
      <c r="AM75" s="114" t="str">
        <f t="shared" si="21"/>
        <v xml:space="preserve"> </v>
      </c>
      <c r="AN75" s="114" t="str">
        <f t="shared" si="22"/>
        <v xml:space="preserve"> </v>
      </c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</row>
    <row r="76" spans="2:107" s="5" customFormat="1" ht="30" customHeight="1" x14ac:dyDescent="0.2">
      <c r="B76" s="83"/>
      <c r="C76" s="86"/>
      <c r="D76" s="87"/>
      <c r="E76" s="89"/>
      <c r="F76" s="117"/>
      <c r="G76" s="118"/>
      <c r="H76" s="91"/>
      <c r="I76" s="94"/>
      <c r="J76" s="95"/>
      <c r="K76" s="81"/>
      <c r="L76" s="100"/>
      <c r="M76" s="101"/>
      <c r="N76" s="101"/>
      <c r="O76" s="102" t="str">
        <f t="shared" si="15"/>
        <v/>
      </c>
      <c r="P76" s="100"/>
      <c r="Q76" s="101"/>
      <c r="R76" s="101"/>
      <c r="S76" s="102" t="str">
        <f t="shared" si="16"/>
        <v/>
      </c>
      <c r="T76" s="104" t="str">
        <f t="shared" si="17"/>
        <v/>
      </c>
      <c r="U76" s="105" t="str">
        <f t="shared" si="18"/>
        <v xml:space="preserve">   </v>
      </c>
      <c r="V76" s="106" t="str">
        <f>IF(E76=0," ",IF(E76="H",IF(H76&lt;2000,VLOOKUP(K76,Minimas!$A$15:$G$29,7),IF(AND(H76&gt;1999,H76&lt;2003),VLOOKUP(K76,Minimas!$A$15:$G$29,6),IF(AND(H76&gt;2002,H76&lt;2005),VLOOKUP(K76,Minimas!$A$15:$G$29,5),IF(AND(H76&gt;2004,H76&lt;2007),VLOOKUP(K76,Minimas!$A$15:$G$29,4),VLOOKUP(K76,Minimas!$A$15:$G$29,3))))),IF(H76&lt;2000,VLOOKUP(K76,Minimas!$H$15:$N$29,7),IF(AND(H76&gt;1999,H76&lt;2003),VLOOKUP(K76,Minimas!$H$15:$N$29,6),IF(AND(H76&gt;2002,H76&lt;2005),VLOOKUP(K76,Minimas!$H$15:$N$29,5),IF(AND(H76&gt;2004,H76&lt;2007),VLOOKUP(K76,Minimas!$H$15:$N$29,4),VLOOKUP(K76,Minimas!$H$15:$N$29,3)))))))</f>
        <v xml:space="preserve"> </v>
      </c>
      <c r="W76" s="107" t="str">
        <f t="shared" si="19"/>
        <v/>
      </c>
      <c r="X76" s="42"/>
      <c r="Y76" s="42"/>
      <c r="AB76" s="113" t="e">
        <f>T76-HLOOKUP(V76,Minimas!$C$3:$CD$12,2,FALSE)</f>
        <v>#VALUE!</v>
      </c>
      <c r="AC76" s="113" t="e">
        <f>T76-HLOOKUP(V76,Minimas!$C$3:$CD$12,3,FALSE)</f>
        <v>#VALUE!</v>
      </c>
      <c r="AD76" s="113" t="e">
        <f>T76-HLOOKUP(V76,Minimas!$C$3:$CD$12,4,FALSE)</f>
        <v>#VALUE!</v>
      </c>
      <c r="AE76" s="113" t="e">
        <f>T76-HLOOKUP(V76,Minimas!$C$3:$CD$12,5,FALSE)</f>
        <v>#VALUE!</v>
      </c>
      <c r="AF76" s="113" t="e">
        <f>T76-HLOOKUP(V76,Minimas!$C$3:$CD$12,6,FALSE)</f>
        <v>#VALUE!</v>
      </c>
      <c r="AG76" s="113" t="e">
        <f>T76-HLOOKUP(V76,Minimas!$C$3:$CD$12,7,FALSE)</f>
        <v>#VALUE!</v>
      </c>
      <c r="AH76" s="113" t="e">
        <f>T76-HLOOKUP(V76,Minimas!$C$3:$CD$12,8,FALSE)</f>
        <v>#VALUE!</v>
      </c>
      <c r="AI76" s="113" t="e">
        <f>T76-HLOOKUP(V76,Minimas!$C$3:$CD$12,9,FALSE)</f>
        <v>#VALUE!</v>
      </c>
      <c r="AJ76" s="113" t="e">
        <f>T76-HLOOKUP(V76,Minimas!$C$3:$CD$12,10,FALSE)</f>
        <v>#VALUE!</v>
      </c>
      <c r="AK76" s="114" t="str">
        <f t="shared" si="20"/>
        <v xml:space="preserve"> </v>
      </c>
      <c r="AL76" s="114"/>
      <c r="AM76" s="114" t="str">
        <f t="shared" si="21"/>
        <v xml:space="preserve"> </v>
      </c>
      <c r="AN76" s="114" t="str">
        <f t="shared" si="22"/>
        <v xml:space="preserve"> </v>
      </c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</row>
    <row r="77" spans="2:107" s="5" customFormat="1" ht="30" customHeight="1" x14ac:dyDescent="0.2">
      <c r="B77" s="83"/>
      <c r="C77" s="86"/>
      <c r="D77" s="87"/>
      <c r="E77" s="89"/>
      <c r="F77" s="117"/>
      <c r="G77" s="118"/>
      <c r="H77" s="91"/>
      <c r="I77" s="94"/>
      <c r="J77" s="95"/>
      <c r="K77" s="81"/>
      <c r="L77" s="100"/>
      <c r="M77" s="101"/>
      <c r="N77" s="101"/>
      <c r="O77" s="102" t="str">
        <f t="shared" si="15"/>
        <v/>
      </c>
      <c r="P77" s="100"/>
      <c r="Q77" s="101"/>
      <c r="R77" s="101"/>
      <c r="S77" s="102" t="str">
        <f t="shared" si="16"/>
        <v/>
      </c>
      <c r="T77" s="104" t="str">
        <f t="shared" si="17"/>
        <v/>
      </c>
      <c r="U77" s="105" t="str">
        <f t="shared" si="18"/>
        <v xml:space="preserve">   </v>
      </c>
      <c r="V77" s="106" t="str">
        <f>IF(E77=0," ",IF(E77="H",IF(H77&lt;2000,VLOOKUP(K77,Minimas!$A$15:$G$29,7),IF(AND(H77&gt;1999,H77&lt;2003),VLOOKUP(K77,Minimas!$A$15:$G$29,6),IF(AND(H77&gt;2002,H77&lt;2005),VLOOKUP(K77,Minimas!$A$15:$G$29,5),IF(AND(H77&gt;2004,H77&lt;2007),VLOOKUP(K77,Minimas!$A$15:$G$29,4),VLOOKUP(K77,Minimas!$A$15:$G$29,3))))),IF(H77&lt;2000,VLOOKUP(K77,Minimas!$H$15:$N$29,7),IF(AND(H77&gt;1999,H77&lt;2003),VLOOKUP(K77,Minimas!$H$15:$N$29,6),IF(AND(H77&gt;2002,H77&lt;2005),VLOOKUP(K77,Minimas!$H$15:$N$29,5),IF(AND(H77&gt;2004,H77&lt;2007),VLOOKUP(K77,Minimas!$H$15:$N$29,4),VLOOKUP(K77,Minimas!$H$15:$N$29,3)))))))</f>
        <v xml:space="preserve"> </v>
      </c>
      <c r="W77" s="107" t="str">
        <f t="shared" si="19"/>
        <v/>
      </c>
      <c r="X77" s="42"/>
      <c r="Y77" s="42"/>
      <c r="AB77" s="113" t="e">
        <f>T77-HLOOKUP(V77,Minimas!$C$3:$CD$12,2,FALSE)</f>
        <v>#VALUE!</v>
      </c>
      <c r="AC77" s="113" t="e">
        <f>T77-HLOOKUP(V77,Minimas!$C$3:$CD$12,3,FALSE)</f>
        <v>#VALUE!</v>
      </c>
      <c r="AD77" s="113" t="e">
        <f>T77-HLOOKUP(V77,Minimas!$C$3:$CD$12,4,FALSE)</f>
        <v>#VALUE!</v>
      </c>
      <c r="AE77" s="113" t="e">
        <f>T77-HLOOKUP(V77,Minimas!$C$3:$CD$12,5,FALSE)</f>
        <v>#VALUE!</v>
      </c>
      <c r="AF77" s="113" t="e">
        <f>T77-HLOOKUP(V77,Minimas!$C$3:$CD$12,6,FALSE)</f>
        <v>#VALUE!</v>
      </c>
      <c r="AG77" s="113" t="e">
        <f>T77-HLOOKUP(V77,Minimas!$C$3:$CD$12,7,FALSE)</f>
        <v>#VALUE!</v>
      </c>
      <c r="AH77" s="113" t="e">
        <f>T77-HLOOKUP(V77,Minimas!$C$3:$CD$12,8,FALSE)</f>
        <v>#VALUE!</v>
      </c>
      <c r="AI77" s="113" t="e">
        <f>T77-HLOOKUP(V77,Minimas!$C$3:$CD$12,9,FALSE)</f>
        <v>#VALUE!</v>
      </c>
      <c r="AJ77" s="113" t="e">
        <f>T77-HLOOKUP(V77,Minimas!$C$3:$CD$12,10,FALSE)</f>
        <v>#VALUE!</v>
      </c>
      <c r="AK77" s="114" t="str">
        <f t="shared" si="20"/>
        <v xml:space="preserve"> </v>
      </c>
      <c r="AL77" s="114"/>
      <c r="AM77" s="114" t="str">
        <f t="shared" si="21"/>
        <v xml:space="preserve"> </v>
      </c>
      <c r="AN77" s="114" t="str">
        <f t="shared" si="22"/>
        <v xml:space="preserve"> </v>
      </c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</row>
    <row r="78" spans="2:107" s="5" customFormat="1" ht="30" customHeight="1" x14ac:dyDescent="0.2">
      <c r="B78" s="83"/>
      <c r="C78" s="86"/>
      <c r="D78" s="87"/>
      <c r="E78" s="89"/>
      <c r="F78" s="117"/>
      <c r="G78" s="118"/>
      <c r="H78" s="91"/>
      <c r="I78" s="94"/>
      <c r="J78" s="95"/>
      <c r="K78" s="81"/>
      <c r="L78" s="100"/>
      <c r="M78" s="101"/>
      <c r="N78" s="101"/>
      <c r="O78" s="102" t="str">
        <f t="shared" si="15"/>
        <v/>
      </c>
      <c r="P78" s="100"/>
      <c r="Q78" s="101"/>
      <c r="R78" s="101"/>
      <c r="S78" s="102" t="str">
        <f t="shared" si="16"/>
        <v/>
      </c>
      <c r="T78" s="104" t="str">
        <f t="shared" si="17"/>
        <v/>
      </c>
      <c r="U78" s="105" t="str">
        <f t="shared" si="18"/>
        <v xml:space="preserve">   </v>
      </c>
      <c r="V78" s="106" t="str">
        <f>IF(E78=0," ",IF(E78="H",IF(H78&lt;2000,VLOOKUP(K78,Minimas!$A$15:$G$29,7),IF(AND(H78&gt;1999,H78&lt;2003),VLOOKUP(K78,Minimas!$A$15:$G$29,6),IF(AND(H78&gt;2002,H78&lt;2005),VLOOKUP(K78,Minimas!$A$15:$G$29,5),IF(AND(H78&gt;2004,H78&lt;2007),VLOOKUP(K78,Minimas!$A$15:$G$29,4),VLOOKUP(K78,Minimas!$A$15:$G$29,3))))),IF(H78&lt;2000,VLOOKUP(K78,Minimas!$H$15:$N$29,7),IF(AND(H78&gt;1999,H78&lt;2003),VLOOKUP(K78,Minimas!$H$15:$N$29,6),IF(AND(H78&gt;2002,H78&lt;2005),VLOOKUP(K78,Minimas!$H$15:$N$29,5),IF(AND(H78&gt;2004,H78&lt;2007),VLOOKUP(K78,Minimas!$H$15:$N$29,4),VLOOKUP(K78,Minimas!$H$15:$N$29,3)))))))</f>
        <v xml:space="preserve"> </v>
      </c>
      <c r="W78" s="107" t="str">
        <f t="shared" si="19"/>
        <v/>
      </c>
      <c r="X78" s="42"/>
      <c r="Y78" s="42"/>
      <c r="AB78" s="113" t="e">
        <f>T78-HLOOKUP(V78,Minimas!$C$3:$CD$12,2,FALSE)</f>
        <v>#VALUE!</v>
      </c>
      <c r="AC78" s="113" t="e">
        <f>T78-HLOOKUP(V78,Minimas!$C$3:$CD$12,3,FALSE)</f>
        <v>#VALUE!</v>
      </c>
      <c r="AD78" s="113" t="e">
        <f>T78-HLOOKUP(V78,Minimas!$C$3:$CD$12,4,FALSE)</f>
        <v>#VALUE!</v>
      </c>
      <c r="AE78" s="113" t="e">
        <f>T78-HLOOKUP(V78,Minimas!$C$3:$CD$12,5,FALSE)</f>
        <v>#VALUE!</v>
      </c>
      <c r="AF78" s="113" t="e">
        <f>T78-HLOOKUP(V78,Minimas!$C$3:$CD$12,6,FALSE)</f>
        <v>#VALUE!</v>
      </c>
      <c r="AG78" s="113" t="e">
        <f>T78-HLOOKUP(V78,Minimas!$C$3:$CD$12,7,FALSE)</f>
        <v>#VALUE!</v>
      </c>
      <c r="AH78" s="113" t="e">
        <f>T78-HLOOKUP(V78,Minimas!$C$3:$CD$12,8,FALSE)</f>
        <v>#VALUE!</v>
      </c>
      <c r="AI78" s="113" t="e">
        <f>T78-HLOOKUP(V78,Minimas!$C$3:$CD$12,9,FALSE)</f>
        <v>#VALUE!</v>
      </c>
      <c r="AJ78" s="113" t="e">
        <f>T78-HLOOKUP(V78,Minimas!$C$3:$CD$12,10,FALSE)</f>
        <v>#VALUE!</v>
      </c>
      <c r="AK78" s="114" t="str">
        <f t="shared" si="20"/>
        <v xml:space="preserve"> </v>
      </c>
      <c r="AL78" s="114"/>
      <c r="AM78" s="114" t="str">
        <f t="shared" si="21"/>
        <v xml:space="preserve"> </v>
      </c>
      <c r="AN78" s="114" t="str">
        <f t="shared" si="22"/>
        <v xml:space="preserve"> </v>
      </c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</row>
    <row r="79" spans="2:107" s="5" customFormat="1" ht="30" customHeight="1" x14ac:dyDescent="0.2">
      <c r="B79" s="83"/>
      <c r="C79" s="86"/>
      <c r="D79" s="87"/>
      <c r="E79" s="89"/>
      <c r="F79" s="117"/>
      <c r="G79" s="118"/>
      <c r="H79" s="91"/>
      <c r="I79" s="94"/>
      <c r="J79" s="95"/>
      <c r="K79" s="81"/>
      <c r="L79" s="100"/>
      <c r="M79" s="101"/>
      <c r="N79" s="101"/>
      <c r="O79" s="102" t="str">
        <f t="shared" si="15"/>
        <v/>
      </c>
      <c r="P79" s="100"/>
      <c r="Q79" s="101"/>
      <c r="R79" s="101"/>
      <c r="S79" s="102" t="str">
        <f t="shared" si="16"/>
        <v/>
      </c>
      <c r="T79" s="104" t="str">
        <f t="shared" si="17"/>
        <v/>
      </c>
      <c r="U79" s="105" t="str">
        <f t="shared" si="18"/>
        <v xml:space="preserve">   </v>
      </c>
      <c r="V79" s="106" t="str">
        <f>IF(E79=0," ",IF(E79="H",IF(H79&lt;2000,VLOOKUP(K79,Minimas!$A$15:$G$29,7),IF(AND(H79&gt;1999,H79&lt;2003),VLOOKUP(K79,Minimas!$A$15:$G$29,6),IF(AND(H79&gt;2002,H79&lt;2005),VLOOKUP(K79,Minimas!$A$15:$G$29,5),IF(AND(H79&gt;2004,H79&lt;2007),VLOOKUP(K79,Minimas!$A$15:$G$29,4),VLOOKUP(K79,Minimas!$A$15:$G$29,3))))),IF(H79&lt;2000,VLOOKUP(K79,Minimas!$H$15:$N$29,7),IF(AND(H79&gt;1999,H79&lt;2003),VLOOKUP(K79,Minimas!$H$15:$N$29,6),IF(AND(H79&gt;2002,H79&lt;2005),VLOOKUP(K79,Minimas!$H$15:$N$29,5),IF(AND(H79&gt;2004,H79&lt;2007),VLOOKUP(K79,Minimas!$H$15:$N$29,4),VLOOKUP(K79,Minimas!$H$15:$N$29,3)))))))</f>
        <v xml:space="preserve"> </v>
      </c>
      <c r="W79" s="107" t="str">
        <f t="shared" si="19"/>
        <v/>
      </c>
      <c r="X79" s="42"/>
      <c r="Y79" s="42"/>
      <c r="AB79" s="113" t="e">
        <f>T79-HLOOKUP(V79,Minimas!$C$3:$CD$12,2,FALSE)</f>
        <v>#VALUE!</v>
      </c>
      <c r="AC79" s="113" t="e">
        <f>T79-HLOOKUP(V79,Minimas!$C$3:$CD$12,3,FALSE)</f>
        <v>#VALUE!</v>
      </c>
      <c r="AD79" s="113" t="e">
        <f>T79-HLOOKUP(V79,Minimas!$C$3:$CD$12,4,FALSE)</f>
        <v>#VALUE!</v>
      </c>
      <c r="AE79" s="113" t="e">
        <f>T79-HLOOKUP(V79,Minimas!$C$3:$CD$12,5,FALSE)</f>
        <v>#VALUE!</v>
      </c>
      <c r="AF79" s="113" t="e">
        <f>T79-HLOOKUP(V79,Minimas!$C$3:$CD$12,6,FALSE)</f>
        <v>#VALUE!</v>
      </c>
      <c r="AG79" s="113" t="e">
        <f>T79-HLOOKUP(V79,Minimas!$C$3:$CD$12,7,FALSE)</f>
        <v>#VALUE!</v>
      </c>
      <c r="AH79" s="113" t="e">
        <f>T79-HLOOKUP(V79,Minimas!$C$3:$CD$12,8,FALSE)</f>
        <v>#VALUE!</v>
      </c>
      <c r="AI79" s="113" t="e">
        <f>T79-HLOOKUP(V79,Minimas!$C$3:$CD$12,9,FALSE)</f>
        <v>#VALUE!</v>
      </c>
      <c r="AJ79" s="113" t="e">
        <f>T79-HLOOKUP(V79,Minimas!$C$3:$CD$12,10,FALSE)</f>
        <v>#VALUE!</v>
      </c>
      <c r="AK79" s="114" t="str">
        <f t="shared" si="20"/>
        <v xml:space="preserve"> </v>
      </c>
      <c r="AL79" s="114"/>
      <c r="AM79" s="114" t="str">
        <f t="shared" si="21"/>
        <v xml:space="preserve"> </v>
      </c>
      <c r="AN79" s="114" t="str">
        <f t="shared" si="22"/>
        <v xml:space="preserve"> </v>
      </c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</row>
    <row r="80" spans="2:107" s="5" customFormat="1" ht="30" customHeight="1" x14ac:dyDescent="0.2">
      <c r="B80" s="83"/>
      <c r="C80" s="86"/>
      <c r="D80" s="87"/>
      <c r="E80" s="89"/>
      <c r="F80" s="117"/>
      <c r="G80" s="118"/>
      <c r="H80" s="91"/>
      <c r="I80" s="94"/>
      <c r="J80" s="95"/>
      <c r="K80" s="81"/>
      <c r="L80" s="100"/>
      <c r="M80" s="101"/>
      <c r="N80" s="101"/>
      <c r="O80" s="102" t="str">
        <f t="shared" si="15"/>
        <v/>
      </c>
      <c r="P80" s="100"/>
      <c r="Q80" s="101"/>
      <c r="R80" s="101"/>
      <c r="S80" s="102" t="str">
        <f t="shared" si="16"/>
        <v/>
      </c>
      <c r="T80" s="104" t="str">
        <f t="shared" si="17"/>
        <v/>
      </c>
      <c r="U80" s="105" t="str">
        <f t="shared" si="18"/>
        <v xml:space="preserve">   </v>
      </c>
      <c r="V80" s="106" t="str">
        <f>IF(E80=0," ",IF(E80="H",IF(H80&lt;2000,VLOOKUP(K80,Minimas!$A$15:$G$29,7),IF(AND(H80&gt;1999,H80&lt;2003),VLOOKUP(K80,Minimas!$A$15:$G$29,6),IF(AND(H80&gt;2002,H80&lt;2005),VLOOKUP(K80,Minimas!$A$15:$G$29,5),IF(AND(H80&gt;2004,H80&lt;2007),VLOOKUP(K80,Minimas!$A$15:$G$29,4),VLOOKUP(K80,Minimas!$A$15:$G$29,3))))),IF(H80&lt;2000,VLOOKUP(K80,Minimas!$H$15:$N$29,7),IF(AND(H80&gt;1999,H80&lt;2003),VLOOKUP(K80,Minimas!$H$15:$N$29,6),IF(AND(H80&gt;2002,H80&lt;2005),VLOOKUP(K80,Minimas!$H$15:$N$29,5),IF(AND(H80&gt;2004,H80&lt;2007),VLOOKUP(K80,Minimas!$H$15:$N$29,4),VLOOKUP(K80,Minimas!$H$15:$N$29,3)))))))</f>
        <v xml:space="preserve"> </v>
      </c>
      <c r="W80" s="107" t="str">
        <f t="shared" si="19"/>
        <v/>
      </c>
      <c r="X80" s="42"/>
      <c r="Y80" s="42"/>
      <c r="AB80" s="113" t="e">
        <f>T80-HLOOKUP(V80,Minimas!$C$3:$CD$12,2,FALSE)</f>
        <v>#VALUE!</v>
      </c>
      <c r="AC80" s="113" t="e">
        <f>T80-HLOOKUP(V80,Minimas!$C$3:$CD$12,3,FALSE)</f>
        <v>#VALUE!</v>
      </c>
      <c r="AD80" s="113" t="e">
        <f>T80-HLOOKUP(V80,Minimas!$C$3:$CD$12,4,FALSE)</f>
        <v>#VALUE!</v>
      </c>
      <c r="AE80" s="113" t="e">
        <f>T80-HLOOKUP(V80,Minimas!$C$3:$CD$12,5,FALSE)</f>
        <v>#VALUE!</v>
      </c>
      <c r="AF80" s="113" t="e">
        <f>T80-HLOOKUP(V80,Minimas!$C$3:$CD$12,6,FALSE)</f>
        <v>#VALUE!</v>
      </c>
      <c r="AG80" s="113" t="e">
        <f>T80-HLOOKUP(V80,Minimas!$C$3:$CD$12,7,FALSE)</f>
        <v>#VALUE!</v>
      </c>
      <c r="AH80" s="113" t="e">
        <f>T80-HLOOKUP(V80,Minimas!$C$3:$CD$12,8,FALSE)</f>
        <v>#VALUE!</v>
      </c>
      <c r="AI80" s="113" t="e">
        <f>T80-HLOOKUP(V80,Minimas!$C$3:$CD$12,9,FALSE)</f>
        <v>#VALUE!</v>
      </c>
      <c r="AJ80" s="113" t="e">
        <f>T80-HLOOKUP(V80,Minimas!$C$3:$CD$12,10,FALSE)</f>
        <v>#VALUE!</v>
      </c>
      <c r="AK80" s="114" t="str">
        <f t="shared" si="20"/>
        <v xml:space="preserve"> </v>
      </c>
      <c r="AL80" s="114"/>
      <c r="AM80" s="114" t="str">
        <f t="shared" si="21"/>
        <v xml:space="preserve"> </v>
      </c>
      <c r="AN80" s="114" t="str">
        <f t="shared" si="22"/>
        <v xml:space="preserve"> </v>
      </c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</row>
    <row r="81" spans="2:107" s="5" customFormat="1" ht="30" customHeight="1" x14ac:dyDescent="0.2">
      <c r="B81" s="83"/>
      <c r="C81" s="86"/>
      <c r="D81" s="87"/>
      <c r="E81" s="89"/>
      <c r="F81" s="117"/>
      <c r="G81" s="118"/>
      <c r="H81" s="91"/>
      <c r="I81" s="94"/>
      <c r="J81" s="95"/>
      <c r="K81" s="81"/>
      <c r="L81" s="100"/>
      <c r="M81" s="101"/>
      <c r="N81" s="101"/>
      <c r="O81" s="102" t="str">
        <f t="shared" si="15"/>
        <v/>
      </c>
      <c r="P81" s="100"/>
      <c r="Q81" s="101"/>
      <c r="R81" s="101"/>
      <c r="S81" s="102" t="str">
        <f t="shared" si="16"/>
        <v/>
      </c>
      <c r="T81" s="104" t="str">
        <f t="shared" si="17"/>
        <v/>
      </c>
      <c r="U81" s="105" t="str">
        <f t="shared" si="18"/>
        <v xml:space="preserve">   </v>
      </c>
      <c r="V81" s="106" t="str">
        <f>IF(E81=0," ",IF(E81="H",IF(H81&lt;2000,VLOOKUP(K81,Minimas!$A$15:$G$29,7),IF(AND(H81&gt;1999,H81&lt;2003),VLOOKUP(K81,Minimas!$A$15:$G$29,6),IF(AND(H81&gt;2002,H81&lt;2005),VLOOKUP(K81,Minimas!$A$15:$G$29,5),IF(AND(H81&gt;2004,H81&lt;2007),VLOOKUP(K81,Minimas!$A$15:$G$29,4),VLOOKUP(K81,Minimas!$A$15:$G$29,3))))),IF(H81&lt;2000,VLOOKUP(K81,Minimas!$H$15:$N$29,7),IF(AND(H81&gt;1999,H81&lt;2003),VLOOKUP(K81,Minimas!$H$15:$N$29,6),IF(AND(H81&gt;2002,H81&lt;2005),VLOOKUP(K81,Minimas!$H$15:$N$29,5),IF(AND(H81&gt;2004,H81&lt;2007),VLOOKUP(K81,Minimas!$H$15:$N$29,4),VLOOKUP(K81,Minimas!$H$15:$N$29,3)))))))</f>
        <v xml:space="preserve"> </v>
      </c>
      <c r="W81" s="107" t="str">
        <f t="shared" si="19"/>
        <v/>
      </c>
      <c r="X81" s="42"/>
      <c r="Y81" s="42"/>
      <c r="AB81" s="113" t="e">
        <f>T81-HLOOKUP(V81,Minimas!$C$3:$CD$12,2,FALSE)</f>
        <v>#VALUE!</v>
      </c>
      <c r="AC81" s="113" t="e">
        <f>T81-HLOOKUP(V81,Minimas!$C$3:$CD$12,3,FALSE)</f>
        <v>#VALUE!</v>
      </c>
      <c r="AD81" s="113" t="e">
        <f>T81-HLOOKUP(V81,Minimas!$C$3:$CD$12,4,FALSE)</f>
        <v>#VALUE!</v>
      </c>
      <c r="AE81" s="113" t="e">
        <f>T81-HLOOKUP(V81,Minimas!$C$3:$CD$12,5,FALSE)</f>
        <v>#VALUE!</v>
      </c>
      <c r="AF81" s="113" t="e">
        <f>T81-HLOOKUP(V81,Minimas!$C$3:$CD$12,6,FALSE)</f>
        <v>#VALUE!</v>
      </c>
      <c r="AG81" s="113" t="e">
        <f>T81-HLOOKUP(V81,Minimas!$C$3:$CD$12,7,FALSE)</f>
        <v>#VALUE!</v>
      </c>
      <c r="AH81" s="113" t="e">
        <f>T81-HLOOKUP(V81,Minimas!$C$3:$CD$12,8,FALSE)</f>
        <v>#VALUE!</v>
      </c>
      <c r="AI81" s="113" t="e">
        <f>T81-HLOOKUP(V81,Minimas!$C$3:$CD$12,9,FALSE)</f>
        <v>#VALUE!</v>
      </c>
      <c r="AJ81" s="113" t="e">
        <f>T81-HLOOKUP(V81,Minimas!$C$3:$CD$12,10,FALSE)</f>
        <v>#VALUE!</v>
      </c>
      <c r="AK81" s="114" t="str">
        <f t="shared" si="20"/>
        <v xml:space="preserve"> </v>
      </c>
      <c r="AL81" s="114"/>
      <c r="AM81" s="114" t="str">
        <f t="shared" si="21"/>
        <v xml:space="preserve"> </v>
      </c>
      <c r="AN81" s="114" t="str">
        <f t="shared" si="22"/>
        <v xml:space="preserve"> </v>
      </c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</row>
    <row r="82" spans="2:107" s="5" customFormat="1" ht="30" customHeight="1" x14ac:dyDescent="0.2">
      <c r="B82" s="83"/>
      <c r="C82" s="86"/>
      <c r="D82" s="87"/>
      <c r="E82" s="89"/>
      <c r="F82" s="117"/>
      <c r="G82" s="118"/>
      <c r="H82" s="91"/>
      <c r="I82" s="94"/>
      <c r="J82" s="95"/>
      <c r="K82" s="81"/>
      <c r="L82" s="100"/>
      <c r="M82" s="101"/>
      <c r="N82" s="101"/>
      <c r="O82" s="102" t="str">
        <f t="shared" si="15"/>
        <v/>
      </c>
      <c r="P82" s="100"/>
      <c r="Q82" s="101"/>
      <c r="R82" s="101"/>
      <c r="S82" s="102" t="str">
        <f t="shared" si="16"/>
        <v/>
      </c>
      <c r="T82" s="104" t="str">
        <f t="shared" si="17"/>
        <v/>
      </c>
      <c r="U82" s="105" t="str">
        <f t="shared" si="18"/>
        <v xml:space="preserve">   </v>
      </c>
      <c r="V82" s="106" t="str">
        <f>IF(E82=0," ",IF(E82="H",IF(H82&lt;2000,VLOOKUP(K82,Minimas!$A$15:$G$29,7),IF(AND(H82&gt;1999,H82&lt;2003),VLOOKUP(K82,Minimas!$A$15:$G$29,6),IF(AND(H82&gt;2002,H82&lt;2005),VLOOKUP(K82,Minimas!$A$15:$G$29,5),IF(AND(H82&gt;2004,H82&lt;2007),VLOOKUP(K82,Minimas!$A$15:$G$29,4),VLOOKUP(K82,Minimas!$A$15:$G$29,3))))),IF(H82&lt;2000,VLOOKUP(K82,Minimas!$H$15:$N$29,7),IF(AND(H82&gt;1999,H82&lt;2003),VLOOKUP(K82,Minimas!$H$15:$N$29,6),IF(AND(H82&gt;2002,H82&lt;2005),VLOOKUP(K82,Minimas!$H$15:$N$29,5),IF(AND(H82&gt;2004,H82&lt;2007),VLOOKUP(K82,Minimas!$H$15:$N$29,4),VLOOKUP(K82,Minimas!$H$15:$N$29,3)))))))</f>
        <v xml:space="preserve"> </v>
      </c>
      <c r="W82" s="107" t="str">
        <f t="shared" si="19"/>
        <v/>
      </c>
      <c r="X82" s="42"/>
      <c r="Y82" s="42"/>
      <c r="AB82" s="113" t="e">
        <f>T82-HLOOKUP(V82,Minimas!$C$3:$CD$12,2,FALSE)</f>
        <v>#VALUE!</v>
      </c>
      <c r="AC82" s="113" t="e">
        <f>T82-HLOOKUP(V82,Minimas!$C$3:$CD$12,3,FALSE)</f>
        <v>#VALUE!</v>
      </c>
      <c r="AD82" s="113" t="e">
        <f>T82-HLOOKUP(V82,Minimas!$C$3:$CD$12,4,FALSE)</f>
        <v>#VALUE!</v>
      </c>
      <c r="AE82" s="113" t="e">
        <f>T82-HLOOKUP(V82,Minimas!$C$3:$CD$12,5,FALSE)</f>
        <v>#VALUE!</v>
      </c>
      <c r="AF82" s="113" t="e">
        <f>T82-HLOOKUP(V82,Minimas!$C$3:$CD$12,6,FALSE)</f>
        <v>#VALUE!</v>
      </c>
      <c r="AG82" s="113" t="e">
        <f>T82-HLOOKUP(V82,Minimas!$C$3:$CD$12,7,FALSE)</f>
        <v>#VALUE!</v>
      </c>
      <c r="AH82" s="113" t="e">
        <f>T82-HLOOKUP(V82,Minimas!$C$3:$CD$12,8,FALSE)</f>
        <v>#VALUE!</v>
      </c>
      <c r="AI82" s="113" t="e">
        <f>T82-HLOOKUP(V82,Minimas!$C$3:$CD$12,9,FALSE)</f>
        <v>#VALUE!</v>
      </c>
      <c r="AJ82" s="113" t="e">
        <f>T82-HLOOKUP(V82,Minimas!$C$3:$CD$12,10,FALSE)</f>
        <v>#VALUE!</v>
      </c>
      <c r="AK82" s="114" t="str">
        <f t="shared" si="20"/>
        <v xml:space="preserve"> </v>
      </c>
      <c r="AL82" s="114"/>
      <c r="AM82" s="114" t="str">
        <f t="shared" si="21"/>
        <v xml:space="preserve"> </v>
      </c>
      <c r="AN82" s="114" t="str">
        <f t="shared" si="22"/>
        <v xml:space="preserve"> </v>
      </c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</row>
    <row r="83" spans="2:107" s="5" customFormat="1" ht="30" customHeight="1" x14ac:dyDescent="0.2">
      <c r="B83" s="83"/>
      <c r="C83" s="86"/>
      <c r="D83" s="87"/>
      <c r="E83" s="89"/>
      <c r="F83" s="117"/>
      <c r="G83" s="118"/>
      <c r="H83" s="91"/>
      <c r="I83" s="94"/>
      <c r="J83" s="95"/>
      <c r="K83" s="81"/>
      <c r="L83" s="100"/>
      <c r="M83" s="101"/>
      <c r="N83" s="101"/>
      <c r="O83" s="102" t="str">
        <f t="shared" si="15"/>
        <v/>
      </c>
      <c r="P83" s="100"/>
      <c r="Q83" s="101"/>
      <c r="R83" s="101"/>
      <c r="S83" s="102" t="str">
        <f t="shared" si="16"/>
        <v/>
      </c>
      <c r="T83" s="104" t="str">
        <f t="shared" si="17"/>
        <v/>
      </c>
      <c r="U83" s="105" t="str">
        <f t="shared" si="18"/>
        <v xml:space="preserve">   </v>
      </c>
      <c r="V83" s="106" t="str">
        <f>IF(E83=0," ",IF(E83="H",IF(H83&lt;2000,VLOOKUP(K83,Minimas!$A$15:$G$29,7),IF(AND(H83&gt;1999,H83&lt;2003),VLOOKUP(K83,Minimas!$A$15:$G$29,6),IF(AND(H83&gt;2002,H83&lt;2005),VLOOKUP(K83,Minimas!$A$15:$G$29,5),IF(AND(H83&gt;2004,H83&lt;2007),VLOOKUP(K83,Minimas!$A$15:$G$29,4),VLOOKUP(K83,Minimas!$A$15:$G$29,3))))),IF(H83&lt;2000,VLOOKUP(K83,Minimas!$H$15:$N$29,7),IF(AND(H83&gt;1999,H83&lt;2003),VLOOKUP(K83,Minimas!$H$15:$N$29,6),IF(AND(H83&gt;2002,H83&lt;2005),VLOOKUP(K83,Minimas!$H$15:$N$29,5),IF(AND(H83&gt;2004,H83&lt;2007),VLOOKUP(K83,Minimas!$H$15:$N$29,4),VLOOKUP(K83,Minimas!$H$15:$N$29,3)))))))</f>
        <v xml:space="preserve"> </v>
      </c>
      <c r="W83" s="107" t="str">
        <f t="shared" si="19"/>
        <v/>
      </c>
      <c r="X83" s="42"/>
      <c r="Y83" s="42"/>
      <c r="AB83" s="113" t="e">
        <f>T83-HLOOKUP(V83,Minimas!$C$3:$CD$12,2,FALSE)</f>
        <v>#VALUE!</v>
      </c>
      <c r="AC83" s="113" t="e">
        <f>T83-HLOOKUP(V83,Minimas!$C$3:$CD$12,3,FALSE)</f>
        <v>#VALUE!</v>
      </c>
      <c r="AD83" s="113" t="e">
        <f>T83-HLOOKUP(V83,Minimas!$C$3:$CD$12,4,FALSE)</f>
        <v>#VALUE!</v>
      </c>
      <c r="AE83" s="113" t="e">
        <f>T83-HLOOKUP(V83,Minimas!$C$3:$CD$12,5,FALSE)</f>
        <v>#VALUE!</v>
      </c>
      <c r="AF83" s="113" t="e">
        <f>T83-HLOOKUP(V83,Minimas!$C$3:$CD$12,6,FALSE)</f>
        <v>#VALUE!</v>
      </c>
      <c r="AG83" s="113" t="e">
        <f>T83-HLOOKUP(V83,Minimas!$C$3:$CD$12,7,FALSE)</f>
        <v>#VALUE!</v>
      </c>
      <c r="AH83" s="113" t="e">
        <f>T83-HLOOKUP(V83,Minimas!$C$3:$CD$12,8,FALSE)</f>
        <v>#VALUE!</v>
      </c>
      <c r="AI83" s="113" t="e">
        <f>T83-HLOOKUP(V83,Minimas!$C$3:$CD$12,9,FALSE)</f>
        <v>#VALUE!</v>
      </c>
      <c r="AJ83" s="113" t="e">
        <f>T83-HLOOKUP(V83,Minimas!$C$3:$CD$12,10,FALSE)</f>
        <v>#VALUE!</v>
      </c>
      <c r="AK83" s="114" t="str">
        <f t="shared" si="20"/>
        <v xml:space="preserve"> </v>
      </c>
      <c r="AL83" s="114"/>
      <c r="AM83" s="114" t="str">
        <f t="shared" si="21"/>
        <v xml:space="preserve"> </v>
      </c>
      <c r="AN83" s="114" t="str">
        <f t="shared" si="22"/>
        <v xml:space="preserve"> </v>
      </c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</row>
    <row r="84" spans="2:107" s="5" customFormat="1" ht="30" customHeight="1" x14ac:dyDescent="0.2">
      <c r="B84" s="83"/>
      <c r="C84" s="86"/>
      <c r="D84" s="87"/>
      <c r="E84" s="89"/>
      <c r="F84" s="117"/>
      <c r="G84" s="118"/>
      <c r="H84" s="91"/>
      <c r="I84" s="94"/>
      <c r="J84" s="95"/>
      <c r="K84" s="81"/>
      <c r="L84" s="100"/>
      <c r="M84" s="101"/>
      <c r="N84" s="101"/>
      <c r="O84" s="102" t="str">
        <f t="shared" si="15"/>
        <v/>
      </c>
      <c r="P84" s="100"/>
      <c r="Q84" s="101"/>
      <c r="R84" s="101"/>
      <c r="S84" s="102" t="str">
        <f t="shared" si="16"/>
        <v/>
      </c>
      <c r="T84" s="104" t="str">
        <f t="shared" si="17"/>
        <v/>
      </c>
      <c r="U84" s="105" t="str">
        <f t="shared" si="18"/>
        <v xml:space="preserve">   </v>
      </c>
      <c r="V84" s="106" t="str">
        <f>IF(E84=0," ",IF(E84="H",IF(H84&lt;2000,VLOOKUP(K84,Minimas!$A$15:$G$29,7),IF(AND(H84&gt;1999,H84&lt;2003),VLOOKUP(K84,Minimas!$A$15:$G$29,6),IF(AND(H84&gt;2002,H84&lt;2005),VLOOKUP(K84,Minimas!$A$15:$G$29,5),IF(AND(H84&gt;2004,H84&lt;2007),VLOOKUP(K84,Minimas!$A$15:$G$29,4),VLOOKUP(K84,Minimas!$A$15:$G$29,3))))),IF(H84&lt;2000,VLOOKUP(K84,Minimas!$H$15:$N$29,7),IF(AND(H84&gt;1999,H84&lt;2003),VLOOKUP(K84,Minimas!$H$15:$N$29,6),IF(AND(H84&gt;2002,H84&lt;2005),VLOOKUP(K84,Minimas!$H$15:$N$29,5),IF(AND(H84&gt;2004,H84&lt;2007),VLOOKUP(K84,Minimas!$H$15:$N$29,4),VLOOKUP(K84,Minimas!$H$15:$N$29,3)))))))</f>
        <v xml:space="preserve"> </v>
      </c>
      <c r="W84" s="107" t="str">
        <f t="shared" si="19"/>
        <v/>
      </c>
      <c r="X84" s="42"/>
      <c r="Y84" s="42"/>
      <c r="AB84" s="113" t="e">
        <f>T84-HLOOKUP(V84,Minimas!$C$3:$CD$12,2,FALSE)</f>
        <v>#VALUE!</v>
      </c>
      <c r="AC84" s="113" t="e">
        <f>T84-HLOOKUP(V84,Minimas!$C$3:$CD$12,3,FALSE)</f>
        <v>#VALUE!</v>
      </c>
      <c r="AD84" s="113" t="e">
        <f>T84-HLOOKUP(V84,Minimas!$C$3:$CD$12,4,FALSE)</f>
        <v>#VALUE!</v>
      </c>
      <c r="AE84" s="113" t="e">
        <f>T84-HLOOKUP(V84,Minimas!$C$3:$CD$12,5,FALSE)</f>
        <v>#VALUE!</v>
      </c>
      <c r="AF84" s="113" t="e">
        <f>T84-HLOOKUP(V84,Minimas!$C$3:$CD$12,6,FALSE)</f>
        <v>#VALUE!</v>
      </c>
      <c r="AG84" s="113" t="e">
        <f>T84-HLOOKUP(V84,Minimas!$C$3:$CD$12,7,FALSE)</f>
        <v>#VALUE!</v>
      </c>
      <c r="AH84" s="113" t="e">
        <f>T84-HLOOKUP(V84,Minimas!$C$3:$CD$12,8,FALSE)</f>
        <v>#VALUE!</v>
      </c>
      <c r="AI84" s="113" t="e">
        <f>T84-HLOOKUP(V84,Minimas!$C$3:$CD$12,9,FALSE)</f>
        <v>#VALUE!</v>
      </c>
      <c r="AJ84" s="113" t="e">
        <f>T84-HLOOKUP(V84,Minimas!$C$3:$CD$12,10,FALSE)</f>
        <v>#VALUE!</v>
      </c>
      <c r="AK84" s="114" t="str">
        <f t="shared" si="20"/>
        <v xml:space="preserve"> </v>
      </c>
      <c r="AL84" s="114"/>
      <c r="AM84" s="114" t="str">
        <f t="shared" si="21"/>
        <v xml:space="preserve"> </v>
      </c>
      <c r="AN84" s="114" t="str">
        <f t="shared" si="22"/>
        <v xml:space="preserve"> </v>
      </c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</row>
    <row r="85" spans="2:107" s="5" customFormat="1" ht="30" customHeight="1" x14ac:dyDescent="0.2">
      <c r="B85" s="83"/>
      <c r="C85" s="86"/>
      <c r="D85" s="87"/>
      <c r="E85" s="89"/>
      <c r="F85" s="117"/>
      <c r="G85" s="118"/>
      <c r="H85" s="91"/>
      <c r="I85" s="94"/>
      <c r="J85" s="95"/>
      <c r="K85" s="81"/>
      <c r="L85" s="100"/>
      <c r="M85" s="101"/>
      <c r="N85" s="101"/>
      <c r="O85" s="102" t="str">
        <f t="shared" si="15"/>
        <v/>
      </c>
      <c r="P85" s="100"/>
      <c r="Q85" s="101"/>
      <c r="R85" s="101"/>
      <c r="S85" s="102" t="str">
        <f t="shared" si="16"/>
        <v/>
      </c>
      <c r="T85" s="104" t="str">
        <f t="shared" si="17"/>
        <v/>
      </c>
      <c r="U85" s="105" t="str">
        <f t="shared" si="18"/>
        <v xml:space="preserve">   </v>
      </c>
      <c r="V85" s="106" t="str">
        <f>IF(E85=0," ",IF(E85="H",IF(H85&lt;2000,VLOOKUP(K85,Minimas!$A$15:$G$29,7),IF(AND(H85&gt;1999,H85&lt;2003),VLOOKUP(K85,Minimas!$A$15:$G$29,6),IF(AND(H85&gt;2002,H85&lt;2005),VLOOKUP(K85,Minimas!$A$15:$G$29,5),IF(AND(H85&gt;2004,H85&lt;2007),VLOOKUP(K85,Minimas!$A$15:$G$29,4),VLOOKUP(K85,Minimas!$A$15:$G$29,3))))),IF(H85&lt;2000,VLOOKUP(K85,Minimas!$H$15:$N$29,7),IF(AND(H85&gt;1999,H85&lt;2003),VLOOKUP(K85,Minimas!$H$15:$N$29,6),IF(AND(H85&gt;2002,H85&lt;2005),VLOOKUP(K85,Minimas!$H$15:$N$29,5),IF(AND(H85&gt;2004,H85&lt;2007),VLOOKUP(K85,Minimas!$H$15:$N$29,4),VLOOKUP(K85,Minimas!$H$15:$N$29,3)))))))</f>
        <v xml:space="preserve"> </v>
      </c>
      <c r="W85" s="107" t="str">
        <f t="shared" si="19"/>
        <v/>
      </c>
      <c r="X85" s="42"/>
      <c r="Y85" s="42"/>
      <c r="AB85" s="113" t="e">
        <f>T85-HLOOKUP(V85,Minimas!$C$3:$CD$12,2,FALSE)</f>
        <v>#VALUE!</v>
      </c>
      <c r="AC85" s="113" t="e">
        <f>T85-HLOOKUP(V85,Minimas!$C$3:$CD$12,3,FALSE)</f>
        <v>#VALUE!</v>
      </c>
      <c r="AD85" s="113" t="e">
        <f>T85-HLOOKUP(V85,Minimas!$C$3:$CD$12,4,FALSE)</f>
        <v>#VALUE!</v>
      </c>
      <c r="AE85" s="113" t="e">
        <f>T85-HLOOKUP(V85,Minimas!$C$3:$CD$12,5,FALSE)</f>
        <v>#VALUE!</v>
      </c>
      <c r="AF85" s="113" t="e">
        <f>T85-HLOOKUP(V85,Minimas!$C$3:$CD$12,6,FALSE)</f>
        <v>#VALUE!</v>
      </c>
      <c r="AG85" s="113" t="e">
        <f>T85-HLOOKUP(V85,Minimas!$C$3:$CD$12,7,FALSE)</f>
        <v>#VALUE!</v>
      </c>
      <c r="AH85" s="113" t="e">
        <f>T85-HLOOKUP(V85,Minimas!$C$3:$CD$12,8,FALSE)</f>
        <v>#VALUE!</v>
      </c>
      <c r="AI85" s="113" t="e">
        <f>T85-HLOOKUP(V85,Minimas!$C$3:$CD$12,9,FALSE)</f>
        <v>#VALUE!</v>
      </c>
      <c r="AJ85" s="113" t="e">
        <f>T85-HLOOKUP(V85,Minimas!$C$3:$CD$12,10,FALSE)</f>
        <v>#VALUE!</v>
      </c>
      <c r="AK85" s="114" t="str">
        <f t="shared" si="20"/>
        <v xml:space="preserve"> </v>
      </c>
      <c r="AL85" s="114"/>
      <c r="AM85" s="114" t="str">
        <f t="shared" si="21"/>
        <v xml:space="preserve"> </v>
      </c>
      <c r="AN85" s="114" t="str">
        <f t="shared" si="22"/>
        <v xml:space="preserve"> </v>
      </c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</row>
    <row r="86" spans="2:107" s="5" customFormat="1" ht="30" customHeight="1" x14ac:dyDescent="0.2">
      <c r="B86" s="83"/>
      <c r="C86" s="86"/>
      <c r="D86" s="87"/>
      <c r="E86" s="89"/>
      <c r="F86" s="117"/>
      <c r="G86" s="118"/>
      <c r="H86" s="91"/>
      <c r="I86" s="94"/>
      <c r="J86" s="95"/>
      <c r="K86" s="81"/>
      <c r="L86" s="100"/>
      <c r="M86" s="101"/>
      <c r="N86" s="101"/>
      <c r="O86" s="102" t="str">
        <f t="shared" si="15"/>
        <v/>
      </c>
      <c r="P86" s="100"/>
      <c r="Q86" s="101"/>
      <c r="R86" s="101"/>
      <c r="S86" s="102" t="str">
        <f t="shared" si="16"/>
        <v/>
      </c>
      <c r="T86" s="104" t="str">
        <f t="shared" si="17"/>
        <v/>
      </c>
      <c r="U86" s="105" t="str">
        <f t="shared" si="18"/>
        <v xml:space="preserve">   </v>
      </c>
      <c r="V86" s="106" t="str">
        <f>IF(E86=0," ",IF(E86="H",IF(H86&lt;2000,VLOOKUP(K86,Minimas!$A$15:$G$29,7),IF(AND(H86&gt;1999,H86&lt;2003),VLOOKUP(K86,Minimas!$A$15:$G$29,6),IF(AND(H86&gt;2002,H86&lt;2005),VLOOKUP(K86,Minimas!$A$15:$G$29,5),IF(AND(H86&gt;2004,H86&lt;2007),VLOOKUP(K86,Minimas!$A$15:$G$29,4),VLOOKUP(K86,Minimas!$A$15:$G$29,3))))),IF(H86&lt;2000,VLOOKUP(K86,Minimas!$H$15:$N$29,7),IF(AND(H86&gt;1999,H86&lt;2003),VLOOKUP(K86,Minimas!$H$15:$N$29,6),IF(AND(H86&gt;2002,H86&lt;2005),VLOOKUP(K86,Minimas!$H$15:$N$29,5),IF(AND(H86&gt;2004,H86&lt;2007),VLOOKUP(K86,Minimas!$H$15:$N$29,4),VLOOKUP(K86,Minimas!$H$15:$N$29,3)))))))</f>
        <v xml:space="preserve"> </v>
      </c>
      <c r="W86" s="107" t="str">
        <f t="shared" si="19"/>
        <v/>
      </c>
      <c r="X86" s="42"/>
      <c r="Y86" s="42"/>
      <c r="AB86" s="113" t="e">
        <f>T86-HLOOKUP(V86,Minimas!$C$3:$CD$12,2,FALSE)</f>
        <v>#VALUE!</v>
      </c>
      <c r="AC86" s="113" t="e">
        <f>T86-HLOOKUP(V86,Minimas!$C$3:$CD$12,3,FALSE)</f>
        <v>#VALUE!</v>
      </c>
      <c r="AD86" s="113" t="e">
        <f>T86-HLOOKUP(V86,Minimas!$C$3:$CD$12,4,FALSE)</f>
        <v>#VALUE!</v>
      </c>
      <c r="AE86" s="113" t="e">
        <f>T86-HLOOKUP(V86,Minimas!$C$3:$CD$12,5,FALSE)</f>
        <v>#VALUE!</v>
      </c>
      <c r="AF86" s="113" t="e">
        <f>T86-HLOOKUP(V86,Minimas!$C$3:$CD$12,6,FALSE)</f>
        <v>#VALUE!</v>
      </c>
      <c r="AG86" s="113" t="e">
        <f>T86-HLOOKUP(V86,Minimas!$C$3:$CD$12,7,FALSE)</f>
        <v>#VALUE!</v>
      </c>
      <c r="AH86" s="113" t="e">
        <f>T86-HLOOKUP(V86,Minimas!$C$3:$CD$12,8,FALSE)</f>
        <v>#VALUE!</v>
      </c>
      <c r="AI86" s="113" t="e">
        <f>T86-HLOOKUP(V86,Minimas!$C$3:$CD$12,9,FALSE)</f>
        <v>#VALUE!</v>
      </c>
      <c r="AJ86" s="113" t="e">
        <f>T86-HLOOKUP(V86,Minimas!$C$3:$CD$12,10,FALSE)</f>
        <v>#VALUE!</v>
      </c>
      <c r="AK86" s="114" t="str">
        <f t="shared" si="20"/>
        <v xml:space="preserve"> </v>
      </c>
      <c r="AL86" s="114"/>
      <c r="AM86" s="114" t="str">
        <f t="shared" si="21"/>
        <v xml:space="preserve"> </v>
      </c>
      <c r="AN86" s="114" t="str">
        <f t="shared" si="22"/>
        <v xml:space="preserve"> </v>
      </c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</row>
    <row r="87" spans="2:107" s="5" customFormat="1" ht="30" customHeight="1" x14ac:dyDescent="0.2">
      <c r="B87" s="83"/>
      <c r="C87" s="86"/>
      <c r="D87" s="87"/>
      <c r="E87" s="89"/>
      <c r="F87" s="117"/>
      <c r="G87" s="118"/>
      <c r="H87" s="91"/>
      <c r="I87" s="94"/>
      <c r="J87" s="95"/>
      <c r="K87" s="81"/>
      <c r="L87" s="100"/>
      <c r="M87" s="101"/>
      <c r="N87" s="101"/>
      <c r="O87" s="102" t="str">
        <f t="shared" si="15"/>
        <v/>
      </c>
      <c r="P87" s="100"/>
      <c r="Q87" s="101"/>
      <c r="R87" s="101"/>
      <c r="S87" s="102" t="str">
        <f t="shared" si="16"/>
        <v/>
      </c>
      <c r="T87" s="104" t="str">
        <f t="shared" si="17"/>
        <v/>
      </c>
      <c r="U87" s="105" t="str">
        <f t="shared" si="18"/>
        <v xml:space="preserve">   </v>
      </c>
      <c r="V87" s="106" t="str">
        <f>IF(E87=0," ",IF(E87="H",IF(H87&lt;2000,VLOOKUP(K87,Minimas!$A$15:$G$29,7),IF(AND(H87&gt;1999,H87&lt;2003),VLOOKUP(K87,Minimas!$A$15:$G$29,6),IF(AND(H87&gt;2002,H87&lt;2005),VLOOKUP(K87,Minimas!$A$15:$G$29,5),IF(AND(H87&gt;2004,H87&lt;2007),VLOOKUP(K87,Minimas!$A$15:$G$29,4),VLOOKUP(K87,Minimas!$A$15:$G$29,3))))),IF(H87&lt;2000,VLOOKUP(K87,Minimas!$H$15:$N$29,7),IF(AND(H87&gt;1999,H87&lt;2003),VLOOKUP(K87,Minimas!$H$15:$N$29,6),IF(AND(H87&gt;2002,H87&lt;2005),VLOOKUP(K87,Minimas!$H$15:$N$29,5),IF(AND(H87&gt;2004,H87&lt;2007),VLOOKUP(K87,Minimas!$H$15:$N$29,4),VLOOKUP(K87,Minimas!$H$15:$N$29,3)))))))</f>
        <v xml:space="preserve"> </v>
      </c>
      <c r="W87" s="107" t="str">
        <f t="shared" si="19"/>
        <v/>
      </c>
      <c r="X87" s="42"/>
      <c r="Y87" s="42"/>
      <c r="AB87" s="113" t="e">
        <f>T87-HLOOKUP(V87,Minimas!$C$3:$CD$12,2,FALSE)</f>
        <v>#VALUE!</v>
      </c>
      <c r="AC87" s="113" t="e">
        <f>T87-HLOOKUP(V87,Minimas!$C$3:$CD$12,3,FALSE)</f>
        <v>#VALUE!</v>
      </c>
      <c r="AD87" s="113" t="e">
        <f>T87-HLOOKUP(V87,Minimas!$C$3:$CD$12,4,FALSE)</f>
        <v>#VALUE!</v>
      </c>
      <c r="AE87" s="113" t="e">
        <f>T87-HLOOKUP(V87,Minimas!$C$3:$CD$12,5,FALSE)</f>
        <v>#VALUE!</v>
      </c>
      <c r="AF87" s="113" t="e">
        <f>T87-HLOOKUP(V87,Minimas!$C$3:$CD$12,6,FALSE)</f>
        <v>#VALUE!</v>
      </c>
      <c r="AG87" s="113" t="e">
        <f>T87-HLOOKUP(V87,Minimas!$C$3:$CD$12,7,FALSE)</f>
        <v>#VALUE!</v>
      </c>
      <c r="AH87" s="113" t="e">
        <f>T87-HLOOKUP(V87,Minimas!$C$3:$CD$12,8,FALSE)</f>
        <v>#VALUE!</v>
      </c>
      <c r="AI87" s="113" t="e">
        <f>T87-HLOOKUP(V87,Minimas!$C$3:$CD$12,9,FALSE)</f>
        <v>#VALUE!</v>
      </c>
      <c r="AJ87" s="113" t="e">
        <f>T87-HLOOKUP(V87,Minimas!$C$3:$CD$12,10,FALSE)</f>
        <v>#VALUE!</v>
      </c>
      <c r="AK87" s="114" t="str">
        <f t="shared" si="20"/>
        <v xml:space="preserve"> </v>
      </c>
      <c r="AL87" s="114"/>
      <c r="AM87" s="114" t="str">
        <f t="shared" si="21"/>
        <v xml:space="preserve"> </v>
      </c>
      <c r="AN87" s="114" t="str">
        <f t="shared" si="22"/>
        <v xml:space="preserve"> </v>
      </c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</row>
    <row r="88" spans="2:107" s="5" customFormat="1" ht="30" customHeight="1" x14ac:dyDescent="0.2">
      <c r="B88" s="83"/>
      <c r="C88" s="86"/>
      <c r="D88" s="87"/>
      <c r="E88" s="89"/>
      <c r="F88" s="117"/>
      <c r="G88" s="118"/>
      <c r="H88" s="91"/>
      <c r="I88" s="94"/>
      <c r="J88" s="95"/>
      <c r="K88" s="81"/>
      <c r="L88" s="100"/>
      <c r="M88" s="101"/>
      <c r="N88" s="101"/>
      <c r="O88" s="102" t="str">
        <f t="shared" si="15"/>
        <v/>
      </c>
      <c r="P88" s="100"/>
      <c r="Q88" s="101"/>
      <c r="R88" s="101"/>
      <c r="S88" s="102" t="str">
        <f t="shared" si="16"/>
        <v/>
      </c>
      <c r="T88" s="104" t="str">
        <f t="shared" si="17"/>
        <v/>
      </c>
      <c r="U88" s="105" t="str">
        <f t="shared" si="18"/>
        <v xml:space="preserve">   </v>
      </c>
      <c r="V88" s="106" t="str">
        <f>IF(E88=0," ",IF(E88="H",IF(H88&lt;2000,VLOOKUP(K88,Minimas!$A$15:$G$29,7),IF(AND(H88&gt;1999,H88&lt;2003),VLOOKUP(K88,Minimas!$A$15:$G$29,6),IF(AND(H88&gt;2002,H88&lt;2005),VLOOKUP(K88,Minimas!$A$15:$G$29,5),IF(AND(H88&gt;2004,H88&lt;2007),VLOOKUP(K88,Minimas!$A$15:$G$29,4),VLOOKUP(K88,Minimas!$A$15:$G$29,3))))),IF(H88&lt;2000,VLOOKUP(K88,Minimas!$H$15:$N$29,7),IF(AND(H88&gt;1999,H88&lt;2003),VLOOKUP(K88,Minimas!$H$15:$N$29,6),IF(AND(H88&gt;2002,H88&lt;2005),VLOOKUP(K88,Minimas!$H$15:$N$29,5),IF(AND(H88&gt;2004,H88&lt;2007),VLOOKUP(K88,Minimas!$H$15:$N$29,4),VLOOKUP(K88,Minimas!$H$15:$N$29,3)))))))</f>
        <v xml:space="preserve"> </v>
      </c>
      <c r="W88" s="107" t="str">
        <f t="shared" si="19"/>
        <v/>
      </c>
      <c r="X88" s="42"/>
      <c r="Y88" s="42"/>
      <c r="AB88" s="113" t="e">
        <f>T88-HLOOKUP(V88,Minimas!$C$3:$CD$12,2,FALSE)</f>
        <v>#VALUE!</v>
      </c>
      <c r="AC88" s="113" t="e">
        <f>T88-HLOOKUP(V88,Minimas!$C$3:$CD$12,3,FALSE)</f>
        <v>#VALUE!</v>
      </c>
      <c r="AD88" s="113" t="e">
        <f>T88-HLOOKUP(V88,Minimas!$C$3:$CD$12,4,FALSE)</f>
        <v>#VALUE!</v>
      </c>
      <c r="AE88" s="113" t="e">
        <f>T88-HLOOKUP(V88,Minimas!$C$3:$CD$12,5,FALSE)</f>
        <v>#VALUE!</v>
      </c>
      <c r="AF88" s="113" t="e">
        <f>T88-HLOOKUP(V88,Minimas!$C$3:$CD$12,6,FALSE)</f>
        <v>#VALUE!</v>
      </c>
      <c r="AG88" s="113" t="e">
        <f>T88-HLOOKUP(V88,Minimas!$C$3:$CD$12,7,FALSE)</f>
        <v>#VALUE!</v>
      </c>
      <c r="AH88" s="113" t="e">
        <f>T88-HLOOKUP(V88,Minimas!$C$3:$CD$12,8,FALSE)</f>
        <v>#VALUE!</v>
      </c>
      <c r="AI88" s="113" t="e">
        <f>T88-HLOOKUP(V88,Minimas!$C$3:$CD$12,9,FALSE)</f>
        <v>#VALUE!</v>
      </c>
      <c r="AJ88" s="113" t="e">
        <f>T88-HLOOKUP(V88,Minimas!$C$3:$CD$12,10,FALSE)</f>
        <v>#VALUE!</v>
      </c>
      <c r="AK88" s="114" t="str">
        <f t="shared" si="20"/>
        <v xml:space="preserve"> </v>
      </c>
      <c r="AL88" s="114"/>
      <c r="AM88" s="114" t="str">
        <f t="shared" si="21"/>
        <v xml:space="preserve"> </v>
      </c>
      <c r="AN88" s="114" t="str">
        <f t="shared" si="22"/>
        <v xml:space="preserve"> </v>
      </c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</row>
    <row r="89" spans="2:107" s="5" customFormat="1" ht="30" customHeight="1" x14ac:dyDescent="0.2">
      <c r="B89" s="83"/>
      <c r="C89" s="86"/>
      <c r="D89" s="87"/>
      <c r="E89" s="89"/>
      <c r="F89" s="117"/>
      <c r="G89" s="118"/>
      <c r="H89" s="91"/>
      <c r="I89" s="94"/>
      <c r="J89" s="95"/>
      <c r="K89" s="81"/>
      <c r="L89" s="100"/>
      <c r="M89" s="101"/>
      <c r="N89" s="101"/>
      <c r="O89" s="102" t="str">
        <f t="shared" si="15"/>
        <v/>
      </c>
      <c r="P89" s="100"/>
      <c r="Q89" s="101"/>
      <c r="R89" s="101"/>
      <c r="S89" s="102" t="str">
        <f t="shared" si="16"/>
        <v/>
      </c>
      <c r="T89" s="104" t="str">
        <f t="shared" si="17"/>
        <v/>
      </c>
      <c r="U89" s="105" t="str">
        <f t="shared" si="18"/>
        <v xml:space="preserve">   </v>
      </c>
      <c r="V89" s="106" t="str">
        <f>IF(E89=0," ",IF(E89="H",IF(H89&lt;2000,VLOOKUP(K89,Minimas!$A$15:$G$29,7),IF(AND(H89&gt;1999,H89&lt;2003),VLOOKUP(K89,Minimas!$A$15:$G$29,6),IF(AND(H89&gt;2002,H89&lt;2005),VLOOKUP(K89,Minimas!$A$15:$G$29,5),IF(AND(H89&gt;2004,H89&lt;2007),VLOOKUP(K89,Minimas!$A$15:$G$29,4),VLOOKUP(K89,Minimas!$A$15:$G$29,3))))),IF(H89&lt;2000,VLOOKUP(K89,Minimas!$H$15:$N$29,7),IF(AND(H89&gt;1999,H89&lt;2003),VLOOKUP(K89,Minimas!$H$15:$N$29,6),IF(AND(H89&gt;2002,H89&lt;2005),VLOOKUP(K89,Minimas!$H$15:$N$29,5),IF(AND(H89&gt;2004,H89&lt;2007),VLOOKUP(K89,Minimas!$H$15:$N$29,4),VLOOKUP(K89,Minimas!$H$15:$N$29,3)))))))</f>
        <v xml:space="preserve"> </v>
      </c>
      <c r="W89" s="107" t="str">
        <f t="shared" si="19"/>
        <v/>
      </c>
      <c r="X89" s="42"/>
      <c r="Y89" s="42"/>
      <c r="AB89" s="113" t="e">
        <f>T89-HLOOKUP(V89,Minimas!$C$3:$CD$12,2,FALSE)</f>
        <v>#VALUE!</v>
      </c>
      <c r="AC89" s="113" t="e">
        <f>T89-HLOOKUP(V89,Minimas!$C$3:$CD$12,3,FALSE)</f>
        <v>#VALUE!</v>
      </c>
      <c r="AD89" s="113" t="e">
        <f>T89-HLOOKUP(V89,Minimas!$C$3:$CD$12,4,FALSE)</f>
        <v>#VALUE!</v>
      </c>
      <c r="AE89" s="113" t="e">
        <f>T89-HLOOKUP(V89,Minimas!$C$3:$CD$12,5,FALSE)</f>
        <v>#VALUE!</v>
      </c>
      <c r="AF89" s="113" t="e">
        <f>T89-HLOOKUP(V89,Minimas!$C$3:$CD$12,6,FALSE)</f>
        <v>#VALUE!</v>
      </c>
      <c r="AG89" s="113" t="e">
        <f>T89-HLOOKUP(V89,Minimas!$C$3:$CD$12,7,FALSE)</f>
        <v>#VALUE!</v>
      </c>
      <c r="AH89" s="113" t="e">
        <f>T89-HLOOKUP(V89,Minimas!$C$3:$CD$12,8,FALSE)</f>
        <v>#VALUE!</v>
      </c>
      <c r="AI89" s="113" t="e">
        <f>T89-HLOOKUP(V89,Minimas!$C$3:$CD$12,9,FALSE)</f>
        <v>#VALUE!</v>
      </c>
      <c r="AJ89" s="113" t="e">
        <f>T89-HLOOKUP(V89,Minimas!$C$3:$CD$12,10,FALSE)</f>
        <v>#VALUE!</v>
      </c>
      <c r="AK89" s="114" t="str">
        <f t="shared" si="20"/>
        <v xml:space="preserve"> </v>
      </c>
      <c r="AL89" s="114"/>
      <c r="AM89" s="114" t="str">
        <f t="shared" si="21"/>
        <v xml:space="preserve"> </v>
      </c>
      <c r="AN89" s="114" t="str">
        <f t="shared" si="22"/>
        <v xml:space="preserve"> </v>
      </c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</row>
    <row r="90" spans="2:107" s="5" customFormat="1" ht="30" customHeight="1" x14ac:dyDescent="0.2">
      <c r="B90" s="83"/>
      <c r="C90" s="86"/>
      <c r="D90" s="87"/>
      <c r="E90" s="89"/>
      <c r="F90" s="117"/>
      <c r="G90" s="118"/>
      <c r="H90" s="91"/>
      <c r="I90" s="94"/>
      <c r="J90" s="95"/>
      <c r="K90" s="81"/>
      <c r="L90" s="100"/>
      <c r="M90" s="101"/>
      <c r="N90" s="101"/>
      <c r="O90" s="102" t="str">
        <f t="shared" si="15"/>
        <v/>
      </c>
      <c r="P90" s="100"/>
      <c r="Q90" s="101"/>
      <c r="R90" s="101"/>
      <c r="S90" s="102" t="str">
        <f t="shared" si="16"/>
        <v/>
      </c>
      <c r="T90" s="104" t="str">
        <f t="shared" si="17"/>
        <v/>
      </c>
      <c r="U90" s="105" t="str">
        <f t="shared" si="18"/>
        <v xml:space="preserve">   </v>
      </c>
      <c r="V90" s="106" t="str">
        <f>IF(E90=0," ",IF(E90="H",IF(H90&lt;2000,VLOOKUP(K90,Minimas!$A$15:$G$29,7),IF(AND(H90&gt;1999,H90&lt;2003),VLOOKUP(K90,Minimas!$A$15:$G$29,6),IF(AND(H90&gt;2002,H90&lt;2005),VLOOKUP(K90,Minimas!$A$15:$G$29,5),IF(AND(H90&gt;2004,H90&lt;2007),VLOOKUP(K90,Minimas!$A$15:$G$29,4),VLOOKUP(K90,Minimas!$A$15:$G$29,3))))),IF(H90&lt;2000,VLOOKUP(K90,Minimas!$H$15:$N$29,7),IF(AND(H90&gt;1999,H90&lt;2003),VLOOKUP(K90,Minimas!$H$15:$N$29,6),IF(AND(H90&gt;2002,H90&lt;2005),VLOOKUP(K90,Minimas!$H$15:$N$29,5),IF(AND(H90&gt;2004,H90&lt;2007),VLOOKUP(K90,Minimas!$H$15:$N$29,4),VLOOKUP(K90,Minimas!$H$15:$N$29,3)))))))</f>
        <v xml:space="preserve"> </v>
      </c>
      <c r="W90" s="107" t="str">
        <f t="shared" si="19"/>
        <v/>
      </c>
      <c r="X90" s="42"/>
      <c r="Y90" s="42"/>
      <c r="AB90" s="113" t="e">
        <f>T90-HLOOKUP(V90,Minimas!$C$3:$CD$12,2,FALSE)</f>
        <v>#VALUE!</v>
      </c>
      <c r="AC90" s="113" t="e">
        <f>T90-HLOOKUP(V90,Minimas!$C$3:$CD$12,3,FALSE)</f>
        <v>#VALUE!</v>
      </c>
      <c r="AD90" s="113" t="e">
        <f>T90-HLOOKUP(V90,Minimas!$C$3:$CD$12,4,FALSE)</f>
        <v>#VALUE!</v>
      </c>
      <c r="AE90" s="113" t="e">
        <f>T90-HLOOKUP(V90,Minimas!$C$3:$CD$12,5,FALSE)</f>
        <v>#VALUE!</v>
      </c>
      <c r="AF90" s="113" t="e">
        <f>T90-HLOOKUP(V90,Minimas!$C$3:$CD$12,6,FALSE)</f>
        <v>#VALUE!</v>
      </c>
      <c r="AG90" s="113" t="e">
        <f>T90-HLOOKUP(V90,Minimas!$C$3:$CD$12,7,FALSE)</f>
        <v>#VALUE!</v>
      </c>
      <c r="AH90" s="113" t="e">
        <f>T90-HLOOKUP(V90,Minimas!$C$3:$CD$12,8,FALSE)</f>
        <v>#VALUE!</v>
      </c>
      <c r="AI90" s="113" t="e">
        <f>T90-HLOOKUP(V90,Minimas!$C$3:$CD$12,9,FALSE)</f>
        <v>#VALUE!</v>
      </c>
      <c r="AJ90" s="113" t="e">
        <f>T90-HLOOKUP(V90,Minimas!$C$3:$CD$12,10,FALSE)</f>
        <v>#VALUE!</v>
      </c>
      <c r="AK90" s="114" t="str">
        <f t="shared" si="20"/>
        <v xml:space="preserve"> </v>
      </c>
      <c r="AL90" s="114"/>
      <c r="AM90" s="114" t="str">
        <f t="shared" si="21"/>
        <v xml:space="preserve"> </v>
      </c>
      <c r="AN90" s="114" t="str">
        <f t="shared" si="22"/>
        <v xml:space="preserve"> </v>
      </c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</row>
    <row r="91" spans="2:107" s="5" customFormat="1" ht="30" customHeight="1" x14ac:dyDescent="0.2">
      <c r="B91" s="83"/>
      <c r="C91" s="86"/>
      <c r="D91" s="87"/>
      <c r="E91" s="89"/>
      <c r="F91" s="117"/>
      <c r="G91" s="118"/>
      <c r="H91" s="91"/>
      <c r="I91" s="94"/>
      <c r="J91" s="95"/>
      <c r="K91" s="81"/>
      <c r="L91" s="100"/>
      <c r="M91" s="101"/>
      <c r="N91" s="101"/>
      <c r="O91" s="102" t="str">
        <f t="shared" si="15"/>
        <v/>
      </c>
      <c r="P91" s="100"/>
      <c r="Q91" s="101"/>
      <c r="R91" s="101"/>
      <c r="S91" s="102" t="str">
        <f t="shared" si="16"/>
        <v/>
      </c>
      <c r="T91" s="104" t="str">
        <f t="shared" si="17"/>
        <v/>
      </c>
      <c r="U91" s="105" t="str">
        <f t="shared" si="18"/>
        <v xml:space="preserve">   </v>
      </c>
      <c r="V91" s="106" t="str">
        <f>IF(E91=0," ",IF(E91="H",IF(H91&lt;2000,VLOOKUP(K91,Minimas!$A$15:$G$29,7),IF(AND(H91&gt;1999,H91&lt;2003),VLOOKUP(K91,Minimas!$A$15:$G$29,6),IF(AND(H91&gt;2002,H91&lt;2005),VLOOKUP(K91,Minimas!$A$15:$G$29,5),IF(AND(H91&gt;2004,H91&lt;2007),VLOOKUP(K91,Minimas!$A$15:$G$29,4),VLOOKUP(K91,Minimas!$A$15:$G$29,3))))),IF(H91&lt;2000,VLOOKUP(K91,Minimas!$H$15:$N$29,7),IF(AND(H91&gt;1999,H91&lt;2003),VLOOKUP(K91,Minimas!$H$15:$N$29,6),IF(AND(H91&gt;2002,H91&lt;2005),VLOOKUP(K91,Minimas!$H$15:$N$29,5),IF(AND(H91&gt;2004,H91&lt;2007),VLOOKUP(K91,Minimas!$H$15:$N$29,4),VLOOKUP(K91,Minimas!$H$15:$N$29,3)))))))</f>
        <v xml:space="preserve"> </v>
      </c>
      <c r="W91" s="107" t="str">
        <f t="shared" si="19"/>
        <v/>
      </c>
      <c r="X91" s="42"/>
      <c r="Y91" s="42"/>
      <c r="AB91" s="113" t="e">
        <f>T91-HLOOKUP(V91,Minimas!$C$3:$CD$12,2,FALSE)</f>
        <v>#VALUE!</v>
      </c>
      <c r="AC91" s="113" t="e">
        <f>T91-HLOOKUP(V91,Minimas!$C$3:$CD$12,3,FALSE)</f>
        <v>#VALUE!</v>
      </c>
      <c r="AD91" s="113" t="e">
        <f>T91-HLOOKUP(V91,Minimas!$C$3:$CD$12,4,FALSE)</f>
        <v>#VALUE!</v>
      </c>
      <c r="AE91" s="113" t="e">
        <f>T91-HLOOKUP(V91,Minimas!$C$3:$CD$12,5,FALSE)</f>
        <v>#VALUE!</v>
      </c>
      <c r="AF91" s="113" t="e">
        <f>T91-HLOOKUP(V91,Minimas!$C$3:$CD$12,6,FALSE)</f>
        <v>#VALUE!</v>
      </c>
      <c r="AG91" s="113" t="e">
        <f>T91-HLOOKUP(V91,Minimas!$C$3:$CD$12,7,FALSE)</f>
        <v>#VALUE!</v>
      </c>
      <c r="AH91" s="113" t="e">
        <f>T91-HLOOKUP(V91,Minimas!$C$3:$CD$12,8,FALSE)</f>
        <v>#VALUE!</v>
      </c>
      <c r="AI91" s="113" t="e">
        <f>T91-HLOOKUP(V91,Minimas!$C$3:$CD$12,9,FALSE)</f>
        <v>#VALUE!</v>
      </c>
      <c r="AJ91" s="113" t="e">
        <f>T91-HLOOKUP(V91,Minimas!$C$3:$CD$12,10,FALSE)</f>
        <v>#VALUE!</v>
      </c>
      <c r="AK91" s="114" t="str">
        <f t="shared" si="20"/>
        <v xml:space="preserve"> </v>
      </c>
      <c r="AL91" s="114"/>
      <c r="AM91" s="114" t="str">
        <f t="shared" si="21"/>
        <v xml:space="preserve"> </v>
      </c>
      <c r="AN91" s="114" t="str">
        <f t="shared" si="22"/>
        <v xml:space="preserve"> </v>
      </c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</row>
    <row r="92" spans="2:107" s="5" customFormat="1" ht="30" customHeight="1" x14ac:dyDescent="0.2">
      <c r="B92" s="83"/>
      <c r="C92" s="86"/>
      <c r="D92" s="87"/>
      <c r="E92" s="89"/>
      <c r="F92" s="117"/>
      <c r="G92" s="118"/>
      <c r="H92" s="91"/>
      <c r="I92" s="94"/>
      <c r="J92" s="95"/>
      <c r="K92" s="81"/>
      <c r="L92" s="100"/>
      <c r="M92" s="101"/>
      <c r="N92" s="101"/>
      <c r="O92" s="102" t="str">
        <f t="shared" si="15"/>
        <v/>
      </c>
      <c r="P92" s="100"/>
      <c r="Q92" s="101"/>
      <c r="R92" s="101"/>
      <c r="S92" s="102" t="str">
        <f t="shared" si="16"/>
        <v/>
      </c>
      <c r="T92" s="104" t="str">
        <f t="shared" si="17"/>
        <v/>
      </c>
      <c r="U92" s="105" t="str">
        <f t="shared" si="18"/>
        <v xml:space="preserve">   </v>
      </c>
      <c r="V92" s="106" t="str">
        <f>IF(E92=0," ",IF(E92="H",IF(H92&lt;2000,VLOOKUP(K92,Minimas!$A$15:$G$29,7),IF(AND(H92&gt;1999,H92&lt;2003),VLOOKUP(K92,Minimas!$A$15:$G$29,6),IF(AND(H92&gt;2002,H92&lt;2005),VLOOKUP(K92,Minimas!$A$15:$G$29,5),IF(AND(H92&gt;2004,H92&lt;2007),VLOOKUP(K92,Minimas!$A$15:$G$29,4),VLOOKUP(K92,Minimas!$A$15:$G$29,3))))),IF(H92&lt;2000,VLOOKUP(K92,Minimas!$H$15:$N$29,7),IF(AND(H92&gt;1999,H92&lt;2003),VLOOKUP(K92,Minimas!$H$15:$N$29,6),IF(AND(H92&gt;2002,H92&lt;2005),VLOOKUP(K92,Minimas!$H$15:$N$29,5),IF(AND(H92&gt;2004,H92&lt;2007),VLOOKUP(K92,Minimas!$H$15:$N$29,4),VLOOKUP(K92,Minimas!$H$15:$N$29,3)))))))</f>
        <v xml:space="preserve"> </v>
      </c>
      <c r="W92" s="107" t="str">
        <f t="shared" si="19"/>
        <v/>
      </c>
      <c r="X92" s="42"/>
      <c r="Y92" s="42"/>
      <c r="AB92" s="113" t="e">
        <f>T92-HLOOKUP(V92,Minimas!$C$3:$CD$12,2,FALSE)</f>
        <v>#VALUE!</v>
      </c>
      <c r="AC92" s="113" t="e">
        <f>T92-HLOOKUP(V92,Minimas!$C$3:$CD$12,3,FALSE)</f>
        <v>#VALUE!</v>
      </c>
      <c r="AD92" s="113" t="e">
        <f>T92-HLOOKUP(V92,Minimas!$C$3:$CD$12,4,FALSE)</f>
        <v>#VALUE!</v>
      </c>
      <c r="AE92" s="113" t="e">
        <f>T92-HLOOKUP(V92,Minimas!$C$3:$CD$12,5,FALSE)</f>
        <v>#VALUE!</v>
      </c>
      <c r="AF92" s="113" t="e">
        <f>T92-HLOOKUP(V92,Minimas!$C$3:$CD$12,6,FALSE)</f>
        <v>#VALUE!</v>
      </c>
      <c r="AG92" s="113" t="e">
        <f>T92-HLOOKUP(V92,Minimas!$C$3:$CD$12,7,FALSE)</f>
        <v>#VALUE!</v>
      </c>
      <c r="AH92" s="113" t="e">
        <f>T92-HLOOKUP(V92,Minimas!$C$3:$CD$12,8,FALSE)</f>
        <v>#VALUE!</v>
      </c>
      <c r="AI92" s="113" t="e">
        <f>T92-HLOOKUP(V92,Minimas!$C$3:$CD$12,9,FALSE)</f>
        <v>#VALUE!</v>
      </c>
      <c r="AJ92" s="113" t="e">
        <f>T92-HLOOKUP(V92,Minimas!$C$3:$CD$12,10,FALSE)</f>
        <v>#VALUE!</v>
      </c>
      <c r="AK92" s="114" t="str">
        <f t="shared" si="20"/>
        <v xml:space="preserve"> </v>
      </c>
      <c r="AL92" s="114"/>
      <c r="AM92" s="114" t="str">
        <f t="shared" si="21"/>
        <v xml:space="preserve"> </v>
      </c>
      <c r="AN92" s="114" t="str">
        <f t="shared" si="22"/>
        <v xml:space="preserve"> </v>
      </c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</row>
    <row r="93" spans="2:107" s="5" customFormat="1" ht="30" customHeight="1" x14ac:dyDescent="0.2">
      <c r="B93" s="83"/>
      <c r="C93" s="86"/>
      <c r="D93" s="87"/>
      <c r="E93" s="89"/>
      <c r="F93" s="117"/>
      <c r="G93" s="118"/>
      <c r="H93" s="91"/>
      <c r="I93" s="94"/>
      <c r="J93" s="95"/>
      <c r="K93" s="81"/>
      <c r="L93" s="100"/>
      <c r="M93" s="101"/>
      <c r="N93" s="101"/>
      <c r="O93" s="102" t="str">
        <f t="shared" si="15"/>
        <v/>
      </c>
      <c r="P93" s="100"/>
      <c r="Q93" s="101"/>
      <c r="R93" s="101"/>
      <c r="S93" s="102" t="str">
        <f t="shared" si="16"/>
        <v/>
      </c>
      <c r="T93" s="104" t="str">
        <f t="shared" si="17"/>
        <v/>
      </c>
      <c r="U93" s="105" t="str">
        <f t="shared" si="18"/>
        <v xml:space="preserve">   </v>
      </c>
      <c r="V93" s="106" t="str">
        <f>IF(E93=0," ",IF(E93="H",IF(H93&lt;2000,VLOOKUP(K93,Minimas!$A$15:$G$29,7),IF(AND(H93&gt;1999,H93&lt;2003),VLOOKUP(K93,Minimas!$A$15:$G$29,6),IF(AND(H93&gt;2002,H93&lt;2005),VLOOKUP(K93,Minimas!$A$15:$G$29,5),IF(AND(H93&gt;2004,H93&lt;2007),VLOOKUP(K93,Minimas!$A$15:$G$29,4),VLOOKUP(K93,Minimas!$A$15:$G$29,3))))),IF(H93&lt;2000,VLOOKUP(K93,Minimas!$H$15:$N$29,7),IF(AND(H93&gt;1999,H93&lt;2003),VLOOKUP(K93,Minimas!$H$15:$N$29,6),IF(AND(H93&gt;2002,H93&lt;2005),VLOOKUP(K93,Minimas!$H$15:$N$29,5),IF(AND(H93&gt;2004,H93&lt;2007),VLOOKUP(K93,Minimas!$H$15:$N$29,4),VLOOKUP(K93,Minimas!$H$15:$N$29,3)))))))</f>
        <v xml:space="preserve"> </v>
      </c>
      <c r="W93" s="107" t="str">
        <f t="shared" si="19"/>
        <v/>
      </c>
      <c r="X93" s="42"/>
      <c r="Y93" s="42"/>
      <c r="AB93" s="113" t="e">
        <f>T93-HLOOKUP(V93,Minimas!$C$3:$CD$12,2,FALSE)</f>
        <v>#VALUE!</v>
      </c>
      <c r="AC93" s="113" t="e">
        <f>T93-HLOOKUP(V93,Minimas!$C$3:$CD$12,3,FALSE)</f>
        <v>#VALUE!</v>
      </c>
      <c r="AD93" s="113" t="e">
        <f>T93-HLOOKUP(V93,Minimas!$C$3:$CD$12,4,FALSE)</f>
        <v>#VALUE!</v>
      </c>
      <c r="AE93" s="113" t="e">
        <f>T93-HLOOKUP(V93,Minimas!$C$3:$CD$12,5,FALSE)</f>
        <v>#VALUE!</v>
      </c>
      <c r="AF93" s="113" t="e">
        <f>T93-HLOOKUP(V93,Minimas!$C$3:$CD$12,6,FALSE)</f>
        <v>#VALUE!</v>
      </c>
      <c r="AG93" s="113" t="e">
        <f>T93-HLOOKUP(V93,Minimas!$C$3:$CD$12,7,FALSE)</f>
        <v>#VALUE!</v>
      </c>
      <c r="AH93" s="113" t="e">
        <f>T93-HLOOKUP(V93,Minimas!$C$3:$CD$12,8,FALSE)</f>
        <v>#VALUE!</v>
      </c>
      <c r="AI93" s="113" t="e">
        <f>T93-HLOOKUP(V93,Minimas!$C$3:$CD$12,9,FALSE)</f>
        <v>#VALUE!</v>
      </c>
      <c r="AJ93" s="113" t="e">
        <f>T93-HLOOKUP(V93,Minimas!$C$3:$CD$12,10,FALSE)</f>
        <v>#VALUE!</v>
      </c>
      <c r="AK93" s="114" t="str">
        <f t="shared" si="20"/>
        <v xml:space="preserve"> </v>
      </c>
      <c r="AL93" s="114"/>
      <c r="AM93" s="114" t="str">
        <f t="shared" si="21"/>
        <v xml:space="preserve"> </v>
      </c>
      <c r="AN93" s="114" t="str">
        <f t="shared" si="22"/>
        <v xml:space="preserve"> </v>
      </c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</row>
    <row r="94" spans="2:107" s="5" customFormat="1" ht="30" customHeight="1" x14ac:dyDescent="0.2">
      <c r="B94" s="83"/>
      <c r="C94" s="86"/>
      <c r="D94" s="87"/>
      <c r="E94" s="89"/>
      <c r="F94" s="117"/>
      <c r="G94" s="118"/>
      <c r="H94" s="91"/>
      <c r="I94" s="94"/>
      <c r="J94" s="95"/>
      <c r="K94" s="81"/>
      <c r="L94" s="100"/>
      <c r="M94" s="101"/>
      <c r="N94" s="101"/>
      <c r="O94" s="102" t="str">
        <f t="shared" si="15"/>
        <v/>
      </c>
      <c r="P94" s="100"/>
      <c r="Q94" s="101"/>
      <c r="R94" s="101"/>
      <c r="S94" s="102" t="str">
        <f t="shared" si="16"/>
        <v/>
      </c>
      <c r="T94" s="104" t="str">
        <f t="shared" si="17"/>
        <v/>
      </c>
      <c r="U94" s="105" t="str">
        <f t="shared" si="18"/>
        <v xml:space="preserve">   </v>
      </c>
      <c r="V94" s="106" t="str">
        <f>IF(E94=0," ",IF(E94="H",IF(H94&lt;2000,VLOOKUP(K94,Minimas!$A$15:$G$29,7),IF(AND(H94&gt;1999,H94&lt;2003),VLOOKUP(K94,Minimas!$A$15:$G$29,6),IF(AND(H94&gt;2002,H94&lt;2005),VLOOKUP(K94,Minimas!$A$15:$G$29,5),IF(AND(H94&gt;2004,H94&lt;2007),VLOOKUP(K94,Minimas!$A$15:$G$29,4),VLOOKUP(K94,Minimas!$A$15:$G$29,3))))),IF(H94&lt;2000,VLOOKUP(K94,Minimas!$H$15:$N$29,7),IF(AND(H94&gt;1999,H94&lt;2003),VLOOKUP(K94,Minimas!$H$15:$N$29,6),IF(AND(H94&gt;2002,H94&lt;2005),VLOOKUP(K94,Minimas!$H$15:$N$29,5),IF(AND(H94&gt;2004,H94&lt;2007),VLOOKUP(K94,Minimas!$H$15:$N$29,4),VLOOKUP(K94,Minimas!$H$15:$N$29,3)))))))</f>
        <v xml:space="preserve"> </v>
      </c>
      <c r="W94" s="107" t="str">
        <f t="shared" si="19"/>
        <v/>
      </c>
      <c r="X94" s="42"/>
      <c r="Y94" s="42"/>
      <c r="AB94" s="113" t="e">
        <f>T94-HLOOKUP(V94,Minimas!$C$3:$CD$12,2,FALSE)</f>
        <v>#VALUE!</v>
      </c>
      <c r="AC94" s="113" t="e">
        <f>T94-HLOOKUP(V94,Minimas!$C$3:$CD$12,3,FALSE)</f>
        <v>#VALUE!</v>
      </c>
      <c r="AD94" s="113" t="e">
        <f>T94-HLOOKUP(V94,Minimas!$C$3:$CD$12,4,FALSE)</f>
        <v>#VALUE!</v>
      </c>
      <c r="AE94" s="113" t="e">
        <f>T94-HLOOKUP(V94,Minimas!$C$3:$CD$12,5,FALSE)</f>
        <v>#VALUE!</v>
      </c>
      <c r="AF94" s="113" t="e">
        <f>T94-HLOOKUP(V94,Minimas!$C$3:$CD$12,6,FALSE)</f>
        <v>#VALUE!</v>
      </c>
      <c r="AG94" s="113" t="e">
        <f>T94-HLOOKUP(V94,Minimas!$C$3:$CD$12,7,FALSE)</f>
        <v>#VALUE!</v>
      </c>
      <c r="AH94" s="113" t="e">
        <f>T94-HLOOKUP(V94,Minimas!$C$3:$CD$12,8,FALSE)</f>
        <v>#VALUE!</v>
      </c>
      <c r="AI94" s="113" t="e">
        <f>T94-HLOOKUP(V94,Minimas!$C$3:$CD$12,9,FALSE)</f>
        <v>#VALUE!</v>
      </c>
      <c r="AJ94" s="113" t="e">
        <f>T94-HLOOKUP(V94,Minimas!$C$3:$CD$12,10,FALSE)</f>
        <v>#VALUE!</v>
      </c>
      <c r="AK94" s="114" t="str">
        <f t="shared" si="20"/>
        <v xml:space="preserve"> </v>
      </c>
      <c r="AL94" s="114"/>
      <c r="AM94" s="114" t="str">
        <f t="shared" si="21"/>
        <v xml:space="preserve"> </v>
      </c>
      <c r="AN94" s="114" t="str">
        <f t="shared" si="22"/>
        <v xml:space="preserve"> </v>
      </c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</row>
    <row r="95" spans="2:107" s="5" customFormat="1" ht="30" customHeight="1" x14ac:dyDescent="0.2">
      <c r="B95" s="83"/>
      <c r="C95" s="86"/>
      <c r="D95" s="87"/>
      <c r="E95" s="89"/>
      <c r="F95" s="117"/>
      <c r="G95" s="118"/>
      <c r="H95" s="91"/>
      <c r="I95" s="94"/>
      <c r="J95" s="95"/>
      <c r="K95" s="81"/>
      <c r="L95" s="100"/>
      <c r="M95" s="101"/>
      <c r="N95" s="101"/>
      <c r="O95" s="102" t="str">
        <f t="shared" si="15"/>
        <v/>
      </c>
      <c r="P95" s="100"/>
      <c r="Q95" s="101"/>
      <c r="R95" s="101"/>
      <c r="S95" s="102" t="str">
        <f t="shared" si="16"/>
        <v/>
      </c>
      <c r="T95" s="104" t="str">
        <f t="shared" si="17"/>
        <v/>
      </c>
      <c r="U95" s="105" t="str">
        <f t="shared" si="18"/>
        <v xml:space="preserve">   </v>
      </c>
      <c r="V95" s="106" t="str">
        <f>IF(E95=0," ",IF(E95="H",IF(H95&lt;2000,VLOOKUP(K95,Minimas!$A$15:$G$29,7),IF(AND(H95&gt;1999,H95&lt;2003),VLOOKUP(K95,Minimas!$A$15:$G$29,6),IF(AND(H95&gt;2002,H95&lt;2005),VLOOKUP(K95,Minimas!$A$15:$G$29,5),IF(AND(H95&gt;2004,H95&lt;2007),VLOOKUP(K95,Minimas!$A$15:$G$29,4),VLOOKUP(K95,Minimas!$A$15:$G$29,3))))),IF(H95&lt;2000,VLOOKUP(K95,Minimas!$H$15:$N$29,7),IF(AND(H95&gt;1999,H95&lt;2003),VLOOKUP(K95,Minimas!$H$15:$N$29,6),IF(AND(H95&gt;2002,H95&lt;2005),VLOOKUP(K95,Minimas!$H$15:$N$29,5),IF(AND(H95&gt;2004,H95&lt;2007),VLOOKUP(K95,Minimas!$H$15:$N$29,4),VLOOKUP(K95,Minimas!$H$15:$N$29,3)))))))</f>
        <v xml:space="preserve"> </v>
      </c>
      <c r="W95" s="107" t="str">
        <f t="shared" si="19"/>
        <v/>
      </c>
      <c r="X95" s="42"/>
      <c r="Y95" s="42"/>
      <c r="AB95" s="113" t="e">
        <f>T95-HLOOKUP(V95,Minimas!$C$3:$CD$12,2,FALSE)</f>
        <v>#VALUE!</v>
      </c>
      <c r="AC95" s="113" t="e">
        <f>T95-HLOOKUP(V95,Minimas!$C$3:$CD$12,3,FALSE)</f>
        <v>#VALUE!</v>
      </c>
      <c r="AD95" s="113" t="e">
        <f>T95-HLOOKUP(V95,Minimas!$C$3:$CD$12,4,FALSE)</f>
        <v>#VALUE!</v>
      </c>
      <c r="AE95" s="113" t="e">
        <f>T95-HLOOKUP(V95,Minimas!$C$3:$CD$12,5,FALSE)</f>
        <v>#VALUE!</v>
      </c>
      <c r="AF95" s="113" t="e">
        <f>T95-HLOOKUP(V95,Minimas!$C$3:$CD$12,6,FALSE)</f>
        <v>#VALUE!</v>
      </c>
      <c r="AG95" s="113" t="e">
        <f>T95-HLOOKUP(V95,Minimas!$C$3:$CD$12,7,FALSE)</f>
        <v>#VALUE!</v>
      </c>
      <c r="AH95" s="113" t="e">
        <f>T95-HLOOKUP(V95,Minimas!$C$3:$CD$12,8,FALSE)</f>
        <v>#VALUE!</v>
      </c>
      <c r="AI95" s="113" t="e">
        <f>T95-HLOOKUP(V95,Minimas!$C$3:$CD$12,9,FALSE)</f>
        <v>#VALUE!</v>
      </c>
      <c r="AJ95" s="113" t="e">
        <f>T95-HLOOKUP(V95,Minimas!$C$3:$CD$12,10,FALSE)</f>
        <v>#VALUE!</v>
      </c>
      <c r="AK95" s="114" t="str">
        <f t="shared" si="20"/>
        <v xml:space="preserve"> </v>
      </c>
      <c r="AL95" s="114"/>
      <c r="AM95" s="114" t="str">
        <f t="shared" si="21"/>
        <v xml:space="preserve"> </v>
      </c>
      <c r="AN95" s="114" t="str">
        <f t="shared" si="22"/>
        <v xml:space="preserve"> </v>
      </c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</row>
    <row r="96" spans="2:107" s="5" customFormat="1" ht="30" customHeight="1" x14ac:dyDescent="0.2">
      <c r="B96" s="83"/>
      <c r="C96" s="86"/>
      <c r="D96" s="87"/>
      <c r="E96" s="89"/>
      <c r="F96" s="117"/>
      <c r="G96" s="118"/>
      <c r="H96" s="91"/>
      <c r="I96" s="94"/>
      <c r="J96" s="95"/>
      <c r="K96" s="81"/>
      <c r="L96" s="100"/>
      <c r="M96" s="101"/>
      <c r="N96" s="101"/>
      <c r="O96" s="102" t="str">
        <f t="shared" si="15"/>
        <v/>
      </c>
      <c r="P96" s="100"/>
      <c r="Q96" s="101"/>
      <c r="R96" s="101"/>
      <c r="S96" s="102" t="str">
        <f t="shared" si="16"/>
        <v/>
      </c>
      <c r="T96" s="104" t="str">
        <f t="shared" si="17"/>
        <v/>
      </c>
      <c r="U96" s="105" t="str">
        <f t="shared" si="18"/>
        <v xml:space="preserve">   </v>
      </c>
      <c r="V96" s="106" t="str">
        <f>IF(E96=0," ",IF(E96="H",IF(H96&lt;2000,VLOOKUP(K96,Minimas!$A$15:$G$29,7),IF(AND(H96&gt;1999,H96&lt;2003),VLOOKUP(K96,Minimas!$A$15:$G$29,6),IF(AND(H96&gt;2002,H96&lt;2005),VLOOKUP(K96,Minimas!$A$15:$G$29,5),IF(AND(H96&gt;2004,H96&lt;2007),VLOOKUP(K96,Minimas!$A$15:$G$29,4),VLOOKUP(K96,Minimas!$A$15:$G$29,3))))),IF(H96&lt;2000,VLOOKUP(K96,Minimas!$H$15:$N$29,7),IF(AND(H96&gt;1999,H96&lt;2003),VLOOKUP(K96,Minimas!$H$15:$N$29,6),IF(AND(H96&gt;2002,H96&lt;2005),VLOOKUP(K96,Minimas!$H$15:$N$29,5),IF(AND(H96&gt;2004,H96&lt;2007),VLOOKUP(K96,Minimas!$H$15:$N$29,4),VLOOKUP(K96,Minimas!$H$15:$N$29,3)))))))</f>
        <v xml:space="preserve"> </v>
      </c>
      <c r="W96" s="107" t="str">
        <f t="shared" si="19"/>
        <v/>
      </c>
      <c r="X96" s="42"/>
      <c r="Y96" s="42"/>
      <c r="AB96" s="113" t="e">
        <f>T96-HLOOKUP(V96,Minimas!$C$3:$CD$12,2,FALSE)</f>
        <v>#VALUE!</v>
      </c>
      <c r="AC96" s="113" t="e">
        <f>T96-HLOOKUP(V96,Minimas!$C$3:$CD$12,3,FALSE)</f>
        <v>#VALUE!</v>
      </c>
      <c r="AD96" s="113" t="e">
        <f>T96-HLOOKUP(V96,Minimas!$C$3:$CD$12,4,FALSE)</f>
        <v>#VALUE!</v>
      </c>
      <c r="AE96" s="113" t="e">
        <f>T96-HLOOKUP(V96,Minimas!$C$3:$CD$12,5,FALSE)</f>
        <v>#VALUE!</v>
      </c>
      <c r="AF96" s="113" t="e">
        <f>T96-HLOOKUP(V96,Minimas!$C$3:$CD$12,6,FALSE)</f>
        <v>#VALUE!</v>
      </c>
      <c r="AG96" s="113" t="e">
        <f>T96-HLOOKUP(V96,Minimas!$C$3:$CD$12,7,FALSE)</f>
        <v>#VALUE!</v>
      </c>
      <c r="AH96" s="113" t="e">
        <f>T96-HLOOKUP(V96,Minimas!$C$3:$CD$12,8,FALSE)</f>
        <v>#VALUE!</v>
      </c>
      <c r="AI96" s="113" t="e">
        <f>T96-HLOOKUP(V96,Minimas!$C$3:$CD$12,9,FALSE)</f>
        <v>#VALUE!</v>
      </c>
      <c r="AJ96" s="113" t="e">
        <f>T96-HLOOKUP(V96,Minimas!$C$3:$CD$12,10,FALSE)</f>
        <v>#VALUE!</v>
      </c>
      <c r="AK96" s="114" t="str">
        <f t="shared" si="20"/>
        <v xml:space="preserve"> </v>
      </c>
      <c r="AL96" s="114"/>
      <c r="AM96" s="114" t="str">
        <f t="shared" si="21"/>
        <v xml:space="preserve"> </v>
      </c>
      <c r="AN96" s="114" t="str">
        <f t="shared" si="22"/>
        <v xml:space="preserve"> </v>
      </c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</row>
    <row r="97" spans="2:107" s="5" customFormat="1" ht="30" customHeight="1" x14ac:dyDescent="0.2">
      <c r="B97" s="83"/>
      <c r="C97" s="86"/>
      <c r="D97" s="87"/>
      <c r="E97" s="89"/>
      <c r="F97" s="117"/>
      <c r="G97" s="118"/>
      <c r="H97" s="91"/>
      <c r="I97" s="94"/>
      <c r="J97" s="95"/>
      <c r="K97" s="81"/>
      <c r="L97" s="100"/>
      <c r="M97" s="101"/>
      <c r="N97" s="101"/>
      <c r="O97" s="102" t="str">
        <f t="shared" si="15"/>
        <v/>
      </c>
      <c r="P97" s="100"/>
      <c r="Q97" s="101"/>
      <c r="R97" s="101"/>
      <c r="S97" s="102" t="str">
        <f t="shared" si="16"/>
        <v/>
      </c>
      <c r="T97" s="104" t="str">
        <f t="shared" si="17"/>
        <v/>
      </c>
      <c r="U97" s="105" t="str">
        <f t="shared" si="18"/>
        <v xml:space="preserve">   </v>
      </c>
      <c r="V97" s="106" t="str">
        <f>IF(E97=0," ",IF(E97="H",IF(H97&lt;2000,VLOOKUP(K97,Minimas!$A$15:$G$29,7),IF(AND(H97&gt;1999,H97&lt;2003),VLOOKUP(K97,Minimas!$A$15:$G$29,6),IF(AND(H97&gt;2002,H97&lt;2005),VLOOKUP(K97,Minimas!$A$15:$G$29,5),IF(AND(H97&gt;2004,H97&lt;2007),VLOOKUP(K97,Minimas!$A$15:$G$29,4),VLOOKUP(K97,Minimas!$A$15:$G$29,3))))),IF(H97&lt;2000,VLOOKUP(K97,Minimas!$H$15:$N$29,7),IF(AND(H97&gt;1999,H97&lt;2003),VLOOKUP(K97,Minimas!$H$15:$N$29,6),IF(AND(H97&gt;2002,H97&lt;2005),VLOOKUP(K97,Minimas!$H$15:$N$29,5),IF(AND(H97&gt;2004,H97&lt;2007),VLOOKUP(K97,Minimas!$H$15:$N$29,4),VLOOKUP(K97,Minimas!$H$15:$N$29,3)))))))</f>
        <v xml:space="preserve"> </v>
      </c>
      <c r="W97" s="107" t="str">
        <f t="shared" si="19"/>
        <v/>
      </c>
      <c r="X97" s="42"/>
      <c r="Y97" s="42"/>
      <c r="AB97" s="113" t="e">
        <f>T97-HLOOKUP(V97,Minimas!$C$3:$CD$12,2,FALSE)</f>
        <v>#VALUE!</v>
      </c>
      <c r="AC97" s="113" t="e">
        <f>T97-HLOOKUP(V97,Minimas!$C$3:$CD$12,3,FALSE)</f>
        <v>#VALUE!</v>
      </c>
      <c r="AD97" s="113" t="e">
        <f>T97-HLOOKUP(V97,Minimas!$C$3:$CD$12,4,FALSE)</f>
        <v>#VALUE!</v>
      </c>
      <c r="AE97" s="113" t="e">
        <f>T97-HLOOKUP(V97,Minimas!$C$3:$CD$12,5,FALSE)</f>
        <v>#VALUE!</v>
      </c>
      <c r="AF97" s="113" t="e">
        <f>T97-HLOOKUP(V97,Minimas!$C$3:$CD$12,6,FALSE)</f>
        <v>#VALUE!</v>
      </c>
      <c r="AG97" s="113" t="e">
        <f>T97-HLOOKUP(V97,Minimas!$C$3:$CD$12,7,FALSE)</f>
        <v>#VALUE!</v>
      </c>
      <c r="AH97" s="113" t="e">
        <f>T97-HLOOKUP(V97,Minimas!$C$3:$CD$12,8,FALSE)</f>
        <v>#VALUE!</v>
      </c>
      <c r="AI97" s="113" t="e">
        <f>T97-HLOOKUP(V97,Minimas!$C$3:$CD$12,9,FALSE)</f>
        <v>#VALUE!</v>
      </c>
      <c r="AJ97" s="113" t="e">
        <f>T97-HLOOKUP(V97,Minimas!$C$3:$CD$12,10,FALSE)</f>
        <v>#VALUE!</v>
      </c>
      <c r="AK97" s="114" t="str">
        <f t="shared" si="20"/>
        <v xml:space="preserve"> </v>
      </c>
      <c r="AL97" s="114"/>
      <c r="AM97" s="114" t="str">
        <f t="shared" si="21"/>
        <v xml:space="preserve"> </v>
      </c>
      <c r="AN97" s="114" t="str">
        <f t="shared" si="22"/>
        <v xml:space="preserve"> </v>
      </c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</row>
    <row r="98" spans="2:107" s="5" customFormat="1" ht="30" customHeight="1" x14ac:dyDescent="0.2">
      <c r="B98" s="83"/>
      <c r="C98" s="86"/>
      <c r="D98" s="87"/>
      <c r="E98" s="89"/>
      <c r="F98" s="117"/>
      <c r="G98" s="118"/>
      <c r="H98" s="91"/>
      <c r="I98" s="94"/>
      <c r="J98" s="95"/>
      <c r="K98" s="81"/>
      <c r="L98" s="100"/>
      <c r="M98" s="101"/>
      <c r="N98" s="101"/>
      <c r="O98" s="102" t="str">
        <f t="shared" si="15"/>
        <v/>
      </c>
      <c r="P98" s="100"/>
      <c r="Q98" s="101"/>
      <c r="R98" s="101"/>
      <c r="S98" s="102" t="str">
        <f t="shared" si="16"/>
        <v/>
      </c>
      <c r="T98" s="104" t="str">
        <f t="shared" si="17"/>
        <v/>
      </c>
      <c r="U98" s="105" t="str">
        <f t="shared" si="18"/>
        <v xml:space="preserve">   </v>
      </c>
      <c r="V98" s="106" t="str">
        <f>IF(E98=0," ",IF(E98="H",IF(H98&lt;2000,VLOOKUP(K98,Minimas!$A$15:$G$29,7),IF(AND(H98&gt;1999,H98&lt;2003),VLOOKUP(K98,Minimas!$A$15:$G$29,6),IF(AND(H98&gt;2002,H98&lt;2005),VLOOKUP(K98,Minimas!$A$15:$G$29,5),IF(AND(H98&gt;2004,H98&lt;2007),VLOOKUP(K98,Minimas!$A$15:$G$29,4),VLOOKUP(K98,Minimas!$A$15:$G$29,3))))),IF(H98&lt;2000,VLOOKUP(K98,Minimas!$H$15:$N$29,7),IF(AND(H98&gt;1999,H98&lt;2003),VLOOKUP(K98,Minimas!$H$15:$N$29,6),IF(AND(H98&gt;2002,H98&lt;2005),VLOOKUP(K98,Minimas!$H$15:$N$29,5),IF(AND(H98&gt;2004,H98&lt;2007),VLOOKUP(K98,Minimas!$H$15:$N$29,4),VLOOKUP(K98,Minimas!$H$15:$N$29,3)))))))</f>
        <v xml:space="preserve"> </v>
      </c>
      <c r="W98" s="107" t="str">
        <f t="shared" si="19"/>
        <v/>
      </c>
      <c r="X98" s="42"/>
      <c r="Y98" s="42"/>
      <c r="AB98" s="113" t="e">
        <f>T98-HLOOKUP(V98,Minimas!$C$3:$CD$12,2,FALSE)</f>
        <v>#VALUE!</v>
      </c>
      <c r="AC98" s="113" t="e">
        <f>T98-HLOOKUP(V98,Minimas!$C$3:$CD$12,3,FALSE)</f>
        <v>#VALUE!</v>
      </c>
      <c r="AD98" s="113" t="e">
        <f>T98-HLOOKUP(V98,Minimas!$C$3:$CD$12,4,FALSE)</f>
        <v>#VALUE!</v>
      </c>
      <c r="AE98" s="113" t="e">
        <f>T98-HLOOKUP(V98,Minimas!$C$3:$CD$12,5,FALSE)</f>
        <v>#VALUE!</v>
      </c>
      <c r="AF98" s="113" t="e">
        <f>T98-HLOOKUP(V98,Minimas!$C$3:$CD$12,6,FALSE)</f>
        <v>#VALUE!</v>
      </c>
      <c r="AG98" s="113" t="e">
        <f>T98-HLOOKUP(V98,Minimas!$C$3:$CD$12,7,FALSE)</f>
        <v>#VALUE!</v>
      </c>
      <c r="AH98" s="113" t="e">
        <f>T98-HLOOKUP(V98,Minimas!$C$3:$CD$12,8,FALSE)</f>
        <v>#VALUE!</v>
      </c>
      <c r="AI98" s="113" t="e">
        <f>T98-HLOOKUP(V98,Minimas!$C$3:$CD$12,9,FALSE)</f>
        <v>#VALUE!</v>
      </c>
      <c r="AJ98" s="113" t="e">
        <f>T98-HLOOKUP(V98,Minimas!$C$3:$CD$12,10,FALSE)</f>
        <v>#VALUE!</v>
      </c>
      <c r="AK98" s="114" t="str">
        <f t="shared" si="20"/>
        <v xml:space="preserve"> </v>
      </c>
      <c r="AL98" s="114"/>
      <c r="AM98" s="114" t="str">
        <f t="shared" si="21"/>
        <v xml:space="preserve"> </v>
      </c>
      <c r="AN98" s="114" t="str">
        <f t="shared" si="22"/>
        <v xml:space="preserve"> </v>
      </c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</row>
    <row r="99" spans="2:107" s="5" customFormat="1" ht="30" customHeight="1" x14ac:dyDescent="0.2">
      <c r="B99" s="83"/>
      <c r="C99" s="86"/>
      <c r="D99" s="87"/>
      <c r="E99" s="89"/>
      <c r="F99" s="117"/>
      <c r="G99" s="118"/>
      <c r="H99" s="91"/>
      <c r="I99" s="94"/>
      <c r="J99" s="95"/>
      <c r="K99" s="81"/>
      <c r="L99" s="100"/>
      <c r="M99" s="101"/>
      <c r="N99" s="101"/>
      <c r="O99" s="102" t="str">
        <f t="shared" si="15"/>
        <v/>
      </c>
      <c r="P99" s="100"/>
      <c r="Q99" s="101"/>
      <c r="R99" s="101"/>
      <c r="S99" s="102" t="str">
        <f t="shared" si="16"/>
        <v/>
      </c>
      <c r="T99" s="104" t="str">
        <f t="shared" si="17"/>
        <v/>
      </c>
      <c r="U99" s="105" t="str">
        <f t="shared" si="18"/>
        <v xml:space="preserve">   </v>
      </c>
      <c r="V99" s="106" t="str">
        <f>IF(E99=0," ",IF(E99="H",IF(H99&lt;2000,VLOOKUP(K99,Minimas!$A$15:$G$29,7),IF(AND(H99&gt;1999,H99&lt;2003),VLOOKUP(K99,Minimas!$A$15:$G$29,6),IF(AND(H99&gt;2002,H99&lt;2005),VLOOKUP(K99,Minimas!$A$15:$G$29,5),IF(AND(H99&gt;2004,H99&lt;2007),VLOOKUP(K99,Minimas!$A$15:$G$29,4),VLOOKUP(K99,Minimas!$A$15:$G$29,3))))),IF(H99&lt;2000,VLOOKUP(K99,Minimas!$H$15:$N$29,7),IF(AND(H99&gt;1999,H99&lt;2003),VLOOKUP(K99,Minimas!$H$15:$N$29,6),IF(AND(H99&gt;2002,H99&lt;2005),VLOOKUP(K99,Minimas!$H$15:$N$29,5),IF(AND(H99&gt;2004,H99&lt;2007),VLOOKUP(K99,Minimas!$H$15:$N$29,4),VLOOKUP(K99,Minimas!$H$15:$N$29,3)))))))</f>
        <v xml:space="preserve"> </v>
      </c>
      <c r="W99" s="107" t="str">
        <f t="shared" si="19"/>
        <v/>
      </c>
      <c r="X99" s="42"/>
      <c r="Y99" s="42"/>
      <c r="AB99" s="113" t="e">
        <f>T99-HLOOKUP(V99,Minimas!$C$3:$CD$12,2,FALSE)</f>
        <v>#VALUE!</v>
      </c>
      <c r="AC99" s="113" t="e">
        <f>T99-HLOOKUP(V99,Minimas!$C$3:$CD$12,3,FALSE)</f>
        <v>#VALUE!</v>
      </c>
      <c r="AD99" s="113" t="e">
        <f>T99-HLOOKUP(V99,Minimas!$C$3:$CD$12,4,FALSE)</f>
        <v>#VALUE!</v>
      </c>
      <c r="AE99" s="113" t="e">
        <f>T99-HLOOKUP(V99,Minimas!$C$3:$CD$12,5,FALSE)</f>
        <v>#VALUE!</v>
      </c>
      <c r="AF99" s="113" t="e">
        <f>T99-HLOOKUP(V99,Minimas!$C$3:$CD$12,6,FALSE)</f>
        <v>#VALUE!</v>
      </c>
      <c r="AG99" s="113" t="e">
        <f>T99-HLOOKUP(V99,Minimas!$C$3:$CD$12,7,FALSE)</f>
        <v>#VALUE!</v>
      </c>
      <c r="AH99" s="113" t="e">
        <f>T99-HLOOKUP(V99,Minimas!$C$3:$CD$12,8,FALSE)</f>
        <v>#VALUE!</v>
      </c>
      <c r="AI99" s="113" t="e">
        <f>T99-HLOOKUP(V99,Minimas!$C$3:$CD$12,9,FALSE)</f>
        <v>#VALUE!</v>
      </c>
      <c r="AJ99" s="113" t="e">
        <f>T99-HLOOKUP(V99,Minimas!$C$3:$CD$12,10,FALSE)</f>
        <v>#VALUE!</v>
      </c>
      <c r="AK99" s="114" t="str">
        <f t="shared" si="20"/>
        <v xml:space="preserve"> </v>
      </c>
      <c r="AL99" s="114"/>
      <c r="AM99" s="114" t="str">
        <f t="shared" si="21"/>
        <v xml:space="preserve"> </v>
      </c>
      <c r="AN99" s="114" t="str">
        <f t="shared" si="22"/>
        <v xml:space="preserve"> </v>
      </c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</row>
    <row r="100" spans="2:107" s="5" customFormat="1" ht="30" customHeight="1" x14ac:dyDescent="0.2">
      <c r="B100" s="83"/>
      <c r="C100" s="86"/>
      <c r="D100" s="87"/>
      <c r="E100" s="89"/>
      <c r="F100" s="117"/>
      <c r="G100" s="118"/>
      <c r="H100" s="91"/>
      <c r="I100" s="94"/>
      <c r="J100" s="95"/>
      <c r="K100" s="81"/>
      <c r="L100" s="100"/>
      <c r="M100" s="101"/>
      <c r="N100" s="101"/>
      <c r="O100" s="102" t="str">
        <f t="shared" si="15"/>
        <v/>
      </c>
      <c r="P100" s="100"/>
      <c r="Q100" s="101"/>
      <c r="R100" s="101"/>
      <c r="S100" s="102" t="str">
        <f t="shared" si="16"/>
        <v/>
      </c>
      <c r="T100" s="104" t="str">
        <f t="shared" si="17"/>
        <v/>
      </c>
      <c r="U100" s="105" t="str">
        <f t="shared" si="18"/>
        <v xml:space="preserve">   </v>
      </c>
      <c r="V100" s="106" t="str">
        <f>IF(E100=0," ",IF(E100="H",IF(H100&lt;2000,VLOOKUP(K100,Minimas!$A$15:$G$29,7),IF(AND(H100&gt;1999,H100&lt;2003),VLOOKUP(K100,Minimas!$A$15:$G$29,6),IF(AND(H100&gt;2002,H100&lt;2005),VLOOKUP(K100,Minimas!$A$15:$G$29,5),IF(AND(H100&gt;2004,H100&lt;2007),VLOOKUP(K100,Minimas!$A$15:$G$29,4),VLOOKUP(K100,Minimas!$A$15:$G$29,3))))),IF(H100&lt;2000,VLOOKUP(K100,Minimas!$H$15:$N$29,7),IF(AND(H100&gt;1999,H100&lt;2003),VLOOKUP(K100,Minimas!$H$15:$N$29,6),IF(AND(H100&gt;2002,H100&lt;2005),VLOOKUP(K100,Minimas!$H$15:$N$29,5),IF(AND(H100&gt;2004,H100&lt;2007),VLOOKUP(K100,Minimas!$H$15:$N$29,4),VLOOKUP(K100,Minimas!$H$15:$N$29,3)))))))</f>
        <v xml:space="preserve"> </v>
      </c>
      <c r="W100" s="107" t="str">
        <f t="shared" si="19"/>
        <v/>
      </c>
      <c r="X100" s="42"/>
      <c r="Y100" s="42"/>
      <c r="AB100" s="113" t="e">
        <f>T100-HLOOKUP(V100,Minimas!$C$3:$CD$12,2,FALSE)</f>
        <v>#VALUE!</v>
      </c>
      <c r="AC100" s="113" t="e">
        <f>T100-HLOOKUP(V100,Minimas!$C$3:$CD$12,3,FALSE)</f>
        <v>#VALUE!</v>
      </c>
      <c r="AD100" s="113" t="e">
        <f>T100-HLOOKUP(V100,Minimas!$C$3:$CD$12,4,FALSE)</f>
        <v>#VALUE!</v>
      </c>
      <c r="AE100" s="113" t="e">
        <f>T100-HLOOKUP(V100,Minimas!$C$3:$CD$12,5,FALSE)</f>
        <v>#VALUE!</v>
      </c>
      <c r="AF100" s="113" t="e">
        <f>T100-HLOOKUP(V100,Minimas!$C$3:$CD$12,6,FALSE)</f>
        <v>#VALUE!</v>
      </c>
      <c r="AG100" s="113" t="e">
        <f>T100-HLOOKUP(V100,Minimas!$C$3:$CD$12,7,FALSE)</f>
        <v>#VALUE!</v>
      </c>
      <c r="AH100" s="113" t="e">
        <f>T100-HLOOKUP(V100,Minimas!$C$3:$CD$12,8,FALSE)</f>
        <v>#VALUE!</v>
      </c>
      <c r="AI100" s="113" t="e">
        <f>T100-HLOOKUP(V100,Minimas!$C$3:$CD$12,9,FALSE)</f>
        <v>#VALUE!</v>
      </c>
      <c r="AJ100" s="113" t="e">
        <f>T100-HLOOKUP(V100,Minimas!$C$3:$CD$12,10,FALSE)</f>
        <v>#VALUE!</v>
      </c>
      <c r="AK100" s="114" t="str">
        <f t="shared" si="20"/>
        <v xml:space="preserve"> </v>
      </c>
      <c r="AL100" s="114"/>
      <c r="AM100" s="114" t="str">
        <f t="shared" si="21"/>
        <v xml:space="preserve"> </v>
      </c>
      <c r="AN100" s="114" t="str">
        <f t="shared" si="22"/>
        <v xml:space="preserve"> </v>
      </c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</row>
    <row r="101" spans="2:107" s="5" customFormat="1" ht="30" customHeight="1" x14ac:dyDescent="0.2">
      <c r="B101" s="83"/>
      <c r="C101" s="86"/>
      <c r="D101" s="87"/>
      <c r="E101" s="89"/>
      <c r="F101" s="117"/>
      <c r="G101" s="118"/>
      <c r="H101" s="91"/>
      <c r="I101" s="94"/>
      <c r="J101" s="95"/>
      <c r="K101" s="81"/>
      <c r="L101" s="100"/>
      <c r="M101" s="101"/>
      <c r="N101" s="101"/>
      <c r="O101" s="102" t="str">
        <f t="shared" si="15"/>
        <v/>
      </c>
      <c r="P101" s="100"/>
      <c r="Q101" s="101"/>
      <c r="R101" s="101"/>
      <c r="S101" s="102" t="str">
        <f t="shared" si="16"/>
        <v/>
      </c>
      <c r="T101" s="104" t="str">
        <f t="shared" si="17"/>
        <v/>
      </c>
      <c r="U101" s="105" t="str">
        <f t="shared" si="18"/>
        <v xml:space="preserve">   </v>
      </c>
      <c r="V101" s="106" t="str">
        <f>IF(E101=0," ",IF(E101="H",IF(H101&lt;2000,VLOOKUP(K101,Minimas!$A$15:$G$29,7),IF(AND(H101&gt;1999,H101&lt;2003),VLOOKUP(K101,Minimas!$A$15:$G$29,6),IF(AND(H101&gt;2002,H101&lt;2005),VLOOKUP(K101,Minimas!$A$15:$G$29,5),IF(AND(H101&gt;2004,H101&lt;2007),VLOOKUP(K101,Minimas!$A$15:$G$29,4),VLOOKUP(K101,Minimas!$A$15:$G$29,3))))),IF(H101&lt;2000,VLOOKUP(K101,Minimas!$H$15:$N$29,7),IF(AND(H101&gt;1999,H101&lt;2003),VLOOKUP(K101,Minimas!$H$15:$N$29,6),IF(AND(H101&gt;2002,H101&lt;2005),VLOOKUP(K101,Minimas!$H$15:$N$29,5),IF(AND(H101&gt;2004,H101&lt;2007),VLOOKUP(K101,Minimas!$H$15:$N$29,4),VLOOKUP(K101,Minimas!$H$15:$N$29,3)))))))</f>
        <v xml:space="preserve"> </v>
      </c>
      <c r="W101" s="107" t="str">
        <f t="shared" si="19"/>
        <v/>
      </c>
      <c r="X101" s="42"/>
      <c r="Y101" s="42"/>
      <c r="AB101" s="113" t="e">
        <f>T101-HLOOKUP(V101,Minimas!$C$3:$CD$12,2,FALSE)</f>
        <v>#VALUE!</v>
      </c>
      <c r="AC101" s="113" t="e">
        <f>T101-HLOOKUP(V101,Minimas!$C$3:$CD$12,3,FALSE)</f>
        <v>#VALUE!</v>
      </c>
      <c r="AD101" s="113" t="e">
        <f>T101-HLOOKUP(V101,Minimas!$C$3:$CD$12,4,FALSE)</f>
        <v>#VALUE!</v>
      </c>
      <c r="AE101" s="113" t="e">
        <f>T101-HLOOKUP(V101,Minimas!$C$3:$CD$12,5,FALSE)</f>
        <v>#VALUE!</v>
      </c>
      <c r="AF101" s="113" t="e">
        <f>T101-HLOOKUP(V101,Minimas!$C$3:$CD$12,6,FALSE)</f>
        <v>#VALUE!</v>
      </c>
      <c r="AG101" s="113" t="e">
        <f>T101-HLOOKUP(V101,Minimas!$C$3:$CD$12,7,FALSE)</f>
        <v>#VALUE!</v>
      </c>
      <c r="AH101" s="113" t="e">
        <f>T101-HLOOKUP(V101,Minimas!$C$3:$CD$12,8,FALSE)</f>
        <v>#VALUE!</v>
      </c>
      <c r="AI101" s="113" t="e">
        <f>T101-HLOOKUP(V101,Minimas!$C$3:$CD$12,9,FALSE)</f>
        <v>#VALUE!</v>
      </c>
      <c r="AJ101" s="113" t="e">
        <f>T101-HLOOKUP(V101,Minimas!$C$3:$CD$12,10,FALSE)</f>
        <v>#VALUE!</v>
      </c>
      <c r="AK101" s="114" t="str">
        <f t="shared" si="20"/>
        <v xml:space="preserve"> </v>
      </c>
      <c r="AL101" s="114"/>
      <c r="AM101" s="114" t="str">
        <f t="shared" si="21"/>
        <v xml:space="preserve"> </v>
      </c>
      <c r="AN101" s="114" t="str">
        <f t="shared" si="22"/>
        <v xml:space="preserve"> </v>
      </c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</row>
    <row r="102" spans="2:107" s="5" customFormat="1" ht="30" customHeight="1" x14ac:dyDescent="0.2">
      <c r="B102" s="83"/>
      <c r="C102" s="86"/>
      <c r="D102" s="87"/>
      <c r="E102" s="89"/>
      <c r="F102" s="117"/>
      <c r="G102" s="118"/>
      <c r="H102" s="91"/>
      <c r="I102" s="94"/>
      <c r="J102" s="95"/>
      <c r="K102" s="81"/>
      <c r="L102" s="100"/>
      <c r="M102" s="101"/>
      <c r="N102" s="101"/>
      <c r="O102" s="102" t="str">
        <f t="shared" si="15"/>
        <v/>
      </c>
      <c r="P102" s="100"/>
      <c r="Q102" s="101"/>
      <c r="R102" s="101"/>
      <c r="S102" s="102" t="str">
        <f t="shared" si="16"/>
        <v/>
      </c>
      <c r="T102" s="104" t="str">
        <f t="shared" si="17"/>
        <v/>
      </c>
      <c r="U102" s="105" t="str">
        <f t="shared" si="18"/>
        <v xml:space="preserve">   </v>
      </c>
      <c r="V102" s="106" t="str">
        <f>IF(E102=0," ",IF(E102="H",IF(H102&lt;2000,VLOOKUP(K102,Minimas!$A$15:$G$29,7),IF(AND(H102&gt;1999,H102&lt;2003),VLOOKUP(K102,Minimas!$A$15:$G$29,6),IF(AND(H102&gt;2002,H102&lt;2005),VLOOKUP(K102,Minimas!$A$15:$G$29,5),IF(AND(H102&gt;2004,H102&lt;2007),VLOOKUP(K102,Minimas!$A$15:$G$29,4),VLOOKUP(K102,Minimas!$A$15:$G$29,3))))),IF(H102&lt;2000,VLOOKUP(K102,Minimas!$H$15:$N$29,7),IF(AND(H102&gt;1999,H102&lt;2003),VLOOKUP(K102,Minimas!$H$15:$N$29,6),IF(AND(H102&gt;2002,H102&lt;2005),VLOOKUP(K102,Minimas!$H$15:$N$29,5),IF(AND(H102&gt;2004,H102&lt;2007),VLOOKUP(K102,Minimas!$H$15:$N$29,4),VLOOKUP(K102,Minimas!$H$15:$N$29,3)))))))</f>
        <v xml:space="preserve"> </v>
      </c>
      <c r="W102" s="107" t="str">
        <f t="shared" si="19"/>
        <v/>
      </c>
      <c r="X102" s="42"/>
      <c r="Y102" s="42"/>
      <c r="AB102" s="113" t="e">
        <f>T102-HLOOKUP(V102,Minimas!$C$3:$CD$12,2,FALSE)</f>
        <v>#VALUE!</v>
      </c>
      <c r="AC102" s="113" t="e">
        <f>T102-HLOOKUP(V102,Minimas!$C$3:$CD$12,3,FALSE)</f>
        <v>#VALUE!</v>
      </c>
      <c r="AD102" s="113" t="e">
        <f>T102-HLOOKUP(V102,Minimas!$C$3:$CD$12,4,FALSE)</f>
        <v>#VALUE!</v>
      </c>
      <c r="AE102" s="113" t="e">
        <f>T102-HLOOKUP(V102,Minimas!$C$3:$CD$12,5,FALSE)</f>
        <v>#VALUE!</v>
      </c>
      <c r="AF102" s="113" t="e">
        <f>T102-HLOOKUP(V102,Minimas!$C$3:$CD$12,6,FALSE)</f>
        <v>#VALUE!</v>
      </c>
      <c r="AG102" s="113" t="e">
        <f>T102-HLOOKUP(V102,Minimas!$C$3:$CD$12,7,FALSE)</f>
        <v>#VALUE!</v>
      </c>
      <c r="AH102" s="113" t="e">
        <f>T102-HLOOKUP(V102,Minimas!$C$3:$CD$12,8,FALSE)</f>
        <v>#VALUE!</v>
      </c>
      <c r="AI102" s="113" t="e">
        <f>T102-HLOOKUP(V102,Minimas!$C$3:$CD$12,9,FALSE)</f>
        <v>#VALUE!</v>
      </c>
      <c r="AJ102" s="113" t="e">
        <f>T102-HLOOKUP(V102,Minimas!$C$3:$CD$12,10,FALSE)</f>
        <v>#VALUE!</v>
      </c>
      <c r="AK102" s="114" t="str">
        <f t="shared" si="20"/>
        <v xml:space="preserve"> </v>
      </c>
      <c r="AL102" s="114"/>
      <c r="AM102" s="114" t="str">
        <f t="shared" si="21"/>
        <v xml:space="preserve"> </v>
      </c>
      <c r="AN102" s="114" t="str">
        <f t="shared" si="22"/>
        <v xml:space="preserve"> </v>
      </c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</row>
    <row r="103" spans="2:107" s="5" customFormat="1" ht="30" customHeight="1" x14ac:dyDescent="0.2">
      <c r="B103" s="83"/>
      <c r="C103" s="86"/>
      <c r="D103" s="87"/>
      <c r="E103" s="89"/>
      <c r="F103" s="117"/>
      <c r="G103" s="118"/>
      <c r="H103" s="91"/>
      <c r="I103" s="94"/>
      <c r="J103" s="95"/>
      <c r="K103" s="81"/>
      <c r="L103" s="100"/>
      <c r="M103" s="101"/>
      <c r="N103" s="101"/>
      <c r="O103" s="102" t="str">
        <f t="shared" si="15"/>
        <v/>
      </c>
      <c r="P103" s="100"/>
      <c r="Q103" s="101"/>
      <c r="R103" s="101"/>
      <c r="S103" s="102" t="str">
        <f t="shared" si="16"/>
        <v/>
      </c>
      <c r="T103" s="104" t="str">
        <f t="shared" si="17"/>
        <v/>
      </c>
      <c r="U103" s="105" t="str">
        <f t="shared" si="18"/>
        <v xml:space="preserve">   </v>
      </c>
      <c r="V103" s="106" t="str">
        <f>IF(E103=0," ",IF(E103="H",IF(H103&lt;2000,VLOOKUP(K103,Minimas!$A$15:$G$29,7),IF(AND(H103&gt;1999,H103&lt;2003),VLOOKUP(K103,Minimas!$A$15:$G$29,6),IF(AND(H103&gt;2002,H103&lt;2005),VLOOKUP(K103,Minimas!$A$15:$G$29,5),IF(AND(H103&gt;2004,H103&lt;2007),VLOOKUP(K103,Minimas!$A$15:$G$29,4),VLOOKUP(K103,Minimas!$A$15:$G$29,3))))),IF(H103&lt;2000,VLOOKUP(K103,Minimas!$H$15:$N$29,7),IF(AND(H103&gt;1999,H103&lt;2003),VLOOKUP(K103,Minimas!$H$15:$N$29,6),IF(AND(H103&gt;2002,H103&lt;2005),VLOOKUP(K103,Minimas!$H$15:$N$29,5),IF(AND(H103&gt;2004,H103&lt;2007),VLOOKUP(K103,Minimas!$H$15:$N$29,4),VLOOKUP(K103,Minimas!$H$15:$N$29,3)))))))</f>
        <v xml:space="preserve"> </v>
      </c>
      <c r="W103" s="107" t="str">
        <f t="shared" si="19"/>
        <v/>
      </c>
      <c r="X103" s="42"/>
      <c r="Y103" s="42"/>
      <c r="AB103" s="113" t="e">
        <f>T103-HLOOKUP(V103,Minimas!$C$3:$CD$12,2,FALSE)</f>
        <v>#VALUE!</v>
      </c>
      <c r="AC103" s="113" t="e">
        <f>T103-HLOOKUP(V103,Minimas!$C$3:$CD$12,3,FALSE)</f>
        <v>#VALUE!</v>
      </c>
      <c r="AD103" s="113" t="e">
        <f>T103-HLOOKUP(V103,Minimas!$C$3:$CD$12,4,FALSE)</f>
        <v>#VALUE!</v>
      </c>
      <c r="AE103" s="113" t="e">
        <f>T103-HLOOKUP(V103,Minimas!$C$3:$CD$12,5,FALSE)</f>
        <v>#VALUE!</v>
      </c>
      <c r="AF103" s="113" t="e">
        <f>T103-HLOOKUP(V103,Minimas!$C$3:$CD$12,6,FALSE)</f>
        <v>#VALUE!</v>
      </c>
      <c r="AG103" s="113" t="e">
        <f>T103-HLOOKUP(V103,Minimas!$C$3:$CD$12,7,FALSE)</f>
        <v>#VALUE!</v>
      </c>
      <c r="AH103" s="113" t="e">
        <f>T103-HLOOKUP(V103,Minimas!$C$3:$CD$12,8,FALSE)</f>
        <v>#VALUE!</v>
      </c>
      <c r="AI103" s="113" t="e">
        <f>T103-HLOOKUP(V103,Minimas!$C$3:$CD$12,9,FALSE)</f>
        <v>#VALUE!</v>
      </c>
      <c r="AJ103" s="113" t="e">
        <f>T103-HLOOKUP(V103,Minimas!$C$3:$CD$12,10,FALSE)</f>
        <v>#VALUE!</v>
      </c>
      <c r="AK103" s="114" t="str">
        <f t="shared" si="20"/>
        <v xml:space="preserve"> </v>
      </c>
      <c r="AL103" s="114"/>
      <c r="AM103" s="114" t="str">
        <f t="shared" si="21"/>
        <v xml:space="preserve"> </v>
      </c>
      <c r="AN103" s="114" t="str">
        <f t="shared" si="22"/>
        <v xml:space="preserve"> </v>
      </c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</row>
    <row r="104" spans="2:107" s="5" customFormat="1" ht="30" customHeight="1" x14ac:dyDescent="0.2">
      <c r="B104" s="83"/>
      <c r="C104" s="86"/>
      <c r="D104" s="87"/>
      <c r="E104" s="89"/>
      <c r="F104" s="117"/>
      <c r="G104" s="118"/>
      <c r="H104" s="91"/>
      <c r="I104" s="94"/>
      <c r="J104" s="95"/>
      <c r="K104" s="81"/>
      <c r="L104" s="100"/>
      <c r="M104" s="101"/>
      <c r="N104" s="101"/>
      <c r="O104" s="102" t="str">
        <f t="shared" si="15"/>
        <v/>
      </c>
      <c r="P104" s="100"/>
      <c r="Q104" s="101"/>
      <c r="R104" s="101"/>
      <c r="S104" s="102" t="str">
        <f t="shared" si="16"/>
        <v/>
      </c>
      <c r="T104" s="104" t="str">
        <f t="shared" si="17"/>
        <v/>
      </c>
      <c r="U104" s="105" t="str">
        <f t="shared" si="18"/>
        <v xml:space="preserve">   </v>
      </c>
      <c r="V104" s="106" t="str">
        <f>IF(E104=0," ",IF(E104="H",IF(H104&lt;2000,VLOOKUP(K104,Minimas!$A$15:$G$29,7),IF(AND(H104&gt;1999,H104&lt;2003),VLOOKUP(K104,Minimas!$A$15:$G$29,6),IF(AND(H104&gt;2002,H104&lt;2005),VLOOKUP(K104,Minimas!$A$15:$G$29,5),IF(AND(H104&gt;2004,H104&lt;2007),VLOOKUP(K104,Minimas!$A$15:$G$29,4),VLOOKUP(K104,Minimas!$A$15:$G$29,3))))),IF(H104&lt;2000,VLOOKUP(K104,Minimas!$H$15:$N$29,7),IF(AND(H104&gt;1999,H104&lt;2003),VLOOKUP(K104,Minimas!$H$15:$N$29,6),IF(AND(H104&gt;2002,H104&lt;2005),VLOOKUP(K104,Minimas!$H$15:$N$29,5),IF(AND(H104&gt;2004,H104&lt;2007),VLOOKUP(K104,Minimas!$H$15:$N$29,4),VLOOKUP(K104,Minimas!$H$15:$N$29,3)))))))</f>
        <v xml:space="preserve"> </v>
      </c>
      <c r="W104" s="107" t="str">
        <f t="shared" si="19"/>
        <v/>
      </c>
      <c r="X104" s="42"/>
      <c r="Y104" s="42"/>
      <c r="AB104" s="113" t="e">
        <f>T104-HLOOKUP(V104,Minimas!$C$3:$CD$12,2,FALSE)</f>
        <v>#VALUE!</v>
      </c>
      <c r="AC104" s="113" t="e">
        <f>T104-HLOOKUP(V104,Minimas!$C$3:$CD$12,3,FALSE)</f>
        <v>#VALUE!</v>
      </c>
      <c r="AD104" s="113" t="e">
        <f>T104-HLOOKUP(V104,Minimas!$C$3:$CD$12,4,FALSE)</f>
        <v>#VALUE!</v>
      </c>
      <c r="AE104" s="113" t="e">
        <f>T104-HLOOKUP(V104,Minimas!$C$3:$CD$12,5,FALSE)</f>
        <v>#VALUE!</v>
      </c>
      <c r="AF104" s="113" t="e">
        <f>T104-HLOOKUP(V104,Minimas!$C$3:$CD$12,6,FALSE)</f>
        <v>#VALUE!</v>
      </c>
      <c r="AG104" s="113" t="e">
        <f>T104-HLOOKUP(V104,Minimas!$C$3:$CD$12,7,FALSE)</f>
        <v>#VALUE!</v>
      </c>
      <c r="AH104" s="113" t="e">
        <f>T104-HLOOKUP(V104,Minimas!$C$3:$CD$12,8,FALSE)</f>
        <v>#VALUE!</v>
      </c>
      <c r="AI104" s="113" t="e">
        <f>T104-HLOOKUP(V104,Minimas!$C$3:$CD$12,9,FALSE)</f>
        <v>#VALUE!</v>
      </c>
      <c r="AJ104" s="113" t="e">
        <f>T104-HLOOKUP(V104,Minimas!$C$3:$CD$12,10,FALSE)</f>
        <v>#VALUE!</v>
      </c>
      <c r="AK104" s="114" t="str">
        <f t="shared" si="20"/>
        <v xml:space="preserve"> </v>
      </c>
      <c r="AL104" s="114"/>
      <c r="AM104" s="114" t="str">
        <f t="shared" si="21"/>
        <v xml:space="preserve"> </v>
      </c>
      <c r="AN104" s="114" t="str">
        <f t="shared" si="22"/>
        <v xml:space="preserve"> </v>
      </c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</row>
    <row r="105" spans="2:107" s="5" customFormat="1" ht="30" customHeight="1" x14ac:dyDescent="0.2">
      <c r="B105" s="83"/>
      <c r="C105" s="86"/>
      <c r="D105" s="87"/>
      <c r="E105" s="89"/>
      <c r="F105" s="117"/>
      <c r="G105" s="118"/>
      <c r="H105" s="91"/>
      <c r="I105" s="94"/>
      <c r="J105" s="95"/>
      <c r="K105" s="81"/>
      <c r="L105" s="100"/>
      <c r="M105" s="101"/>
      <c r="N105" s="101"/>
      <c r="O105" s="102" t="str">
        <f t="shared" si="15"/>
        <v/>
      </c>
      <c r="P105" s="100"/>
      <c r="Q105" s="101"/>
      <c r="R105" s="101"/>
      <c r="S105" s="102" t="str">
        <f t="shared" si="16"/>
        <v/>
      </c>
      <c r="T105" s="104" t="str">
        <f t="shared" si="17"/>
        <v/>
      </c>
      <c r="U105" s="105" t="str">
        <f t="shared" si="18"/>
        <v xml:space="preserve">   </v>
      </c>
      <c r="V105" s="106" t="str">
        <f>IF(E105=0," ",IF(E105="H",IF(H105&lt;2000,VLOOKUP(K105,Minimas!$A$15:$G$29,7),IF(AND(H105&gt;1999,H105&lt;2003),VLOOKUP(K105,Minimas!$A$15:$G$29,6),IF(AND(H105&gt;2002,H105&lt;2005),VLOOKUP(K105,Minimas!$A$15:$G$29,5),IF(AND(H105&gt;2004,H105&lt;2007),VLOOKUP(K105,Minimas!$A$15:$G$29,4),VLOOKUP(K105,Minimas!$A$15:$G$29,3))))),IF(H105&lt;2000,VLOOKUP(K105,Minimas!$H$15:$N$29,7),IF(AND(H105&gt;1999,H105&lt;2003),VLOOKUP(K105,Minimas!$H$15:$N$29,6),IF(AND(H105&gt;2002,H105&lt;2005),VLOOKUP(K105,Minimas!$H$15:$N$29,5),IF(AND(H105&gt;2004,H105&lt;2007),VLOOKUP(K105,Minimas!$H$15:$N$29,4),VLOOKUP(K105,Minimas!$H$15:$N$29,3)))))))</f>
        <v xml:space="preserve"> </v>
      </c>
      <c r="W105" s="107" t="str">
        <f t="shared" si="19"/>
        <v/>
      </c>
      <c r="X105" s="42"/>
      <c r="Y105" s="42"/>
      <c r="AB105" s="113" t="e">
        <f>T105-HLOOKUP(V105,Minimas!$C$3:$CD$12,2,FALSE)</f>
        <v>#VALUE!</v>
      </c>
      <c r="AC105" s="113" t="e">
        <f>T105-HLOOKUP(V105,Minimas!$C$3:$CD$12,3,FALSE)</f>
        <v>#VALUE!</v>
      </c>
      <c r="AD105" s="113" t="e">
        <f>T105-HLOOKUP(V105,Minimas!$C$3:$CD$12,4,FALSE)</f>
        <v>#VALUE!</v>
      </c>
      <c r="AE105" s="113" t="e">
        <f>T105-HLOOKUP(V105,Minimas!$C$3:$CD$12,5,FALSE)</f>
        <v>#VALUE!</v>
      </c>
      <c r="AF105" s="113" t="e">
        <f>T105-HLOOKUP(V105,Minimas!$C$3:$CD$12,6,FALSE)</f>
        <v>#VALUE!</v>
      </c>
      <c r="AG105" s="113" t="e">
        <f>T105-HLOOKUP(V105,Minimas!$C$3:$CD$12,7,FALSE)</f>
        <v>#VALUE!</v>
      </c>
      <c r="AH105" s="113" t="e">
        <f>T105-HLOOKUP(V105,Minimas!$C$3:$CD$12,8,FALSE)</f>
        <v>#VALUE!</v>
      </c>
      <c r="AI105" s="113" t="e">
        <f>T105-HLOOKUP(V105,Minimas!$C$3:$CD$12,9,FALSE)</f>
        <v>#VALUE!</v>
      </c>
      <c r="AJ105" s="113" t="e">
        <f>T105-HLOOKUP(V105,Minimas!$C$3:$CD$12,10,FALSE)</f>
        <v>#VALUE!</v>
      </c>
      <c r="AK105" s="114" t="str">
        <f t="shared" si="20"/>
        <v xml:space="preserve"> </v>
      </c>
      <c r="AL105" s="114"/>
      <c r="AM105" s="114" t="str">
        <f t="shared" si="21"/>
        <v xml:space="preserve"> </v>
      </c>
      <c r="AN105" s="114" t="str">
        <f t="shared" si="22"/>
        <v xml:space="preserve"> </v>
      </c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</row>
    <row r="106" spans="2:107" s="5" customFormat="1" ht="30" customHeight="1" x14ac:dyDescent="0.2">
      <c r="B106" s="83"/>
      <c r="C106" s="86"/>
      <c r="D106" s="87"/>
      <c r="E106" s="89"/>
      <c r="F106" s="117"/>
      <c r="G106" s="118"/>
      <c r="H106" s="91"/>
      <c r="I106" s="94"/>
      <c r="J106" s="95"/>
      <c r="K106" s="81"/>
      <c r="L106" s="100"/>
      <c r="M106" s="101"/>
      <c r="N106" s="101"/>
      <c r="O106" s="102" t="str">
        <f t="shared" si="15"/>
        <v/>
      </c>
      <c r="P106" s="100"/>
      <c r="Q106" s="101"/>
      <c r="R106" s="101"/>
      <c r="S106" s="102" t="str">
        <f t="shared" si="16"/>
        <v/>
      </c>
      <c r="T106" s="104" t="str">
        <f t="shared" si="17"/>
        <v/>
      </c>
      <c r="U106" s="105" t="str">
        <f t="shared" si="18"/>
        <v xml:space="preserve">   </v>
      </c>
      <c r="V106" s="106" t="str">
        <f>IF(E106=0," ",IF(E106="H",IF(H106&lt;2000,VLOOKUP(K106,Minimas!$A$15:$G$29,7),IF(AND(H106&gt;1999,H106&lt;2003),VLOOKUP(K106,Minimas!$A$15:$G$29,6),IF(AND(H106&gt;2002,H106&lt;2005),VLOOKUP(K106,Minimas!$A$15:$G$29,5),IF(AND(H106&gt;2004,H106&lt;2007),VLOOKUP(K106,Minimas!$A$15:$G$29,4),VLOOKUP(K106,Minimas!$A$15:$G$29,3))))),IF(H106&lt;2000,VLOOKUP(K106,Minimas!$H$15:$N$29,7),IF(AND(H106&gt;1999,H106&lt;2003),VLOOKUP(K106,Minimas!$H$15:$N$29,6),IF(AND(H106&gt;2002,H106&lt;2005),VLOOKUP(K106,Minimas!$H$15:$N$29,5),IF(AND(H106&gt;2004,H106&lt;2007),VLOOKUP(K106,Minimas!$H$15:$N$29,4),VLOOKUP(K106,Minimas!$H$15:$N$29,3)))))))</f>
        <v xml:space="preserve"> </v>
      </c>
      <c r="W106" s="107" t="str">
        <f t="shared" si="19"/>
        <v/>
      </c>
      <c r="X106" s="42"/>
      <c r="Y106" s="42"/>
      <c r="AB106" s="113" t="e">
        <f>T106-HLOOKUP(V106,Minimas!$C$3:$CD$12,2,FALSE)</f>
        <v>#VALUE!</v>
      </c>
      <c r="AC106" s="113" t="e">
        <f>T106-HLOOKUP(V106,Minimas!$C$3:$CD$12,3,FALSE)</f>
        <v>#VALUE!</v>
      </c>
      <c r="AD106" s="113" t="e">
        <f>T106-HLOOKUP(V106,Minimas!$C$3:$CD$12,4,FALSE)</f>
        <v>#VALUE!</v>
      </c>
      <c r="AE106" s="113" t="e">
        <f>T106-HLOOKUP(V106,Minimas!$C$3:$CD$12,5,FALSE)</f>
        <v>#VALUE!</v>
      </c>
      <c r="AF106" s="113" t="e">
        <f>T106-HLOOKUP(V106,Minimas!$C$3:$CD$12,6,FALSE)</f>
        <v>#VALUE!</v>
      </c>
      <c r="AG106" s="113" t="e">
        <f>T106-HLOOKUP(V106,Minimas!$C$3:$CD$12,7,FALSE)</f>
        <v>#VALUE!</v>
      </c>
      <c r="AH106" s="113" t="e">
        <f>T106-HLOOKUP(V106,Minimas!$C$3:$CD$12,8,FALSE)</f>
        <v>#VALUE!</v>
      </c>
      <c r="AI106" s="113" t="e">
        <f>T106-HLOOKUP(V106,Minimas!$C$3:$CD$12,9,FALSE)</f>
        <v>#VALUE!</v>
      </c>
      <c r="AJ106" s="113" t="e">
        <f>T106-HLOOKUP(V106,Minimas!$C$3:$CD$12,10,FALSE)</f>
        <v>#VALUE!</v>
      </c>
      <c r="AK106" s="114" t="str">
        <f t="shared" si="20"/>
        <v xml:space="preserve"> </v>
      </c>
      <c r="AL106" s="114"/>
      <c r="AM106" s="114" t="str">
        <f t="shared" si="21"/>
        <v xml:space="preserve"> </v>
      </c>
      <c r="AN106" s="114" t="str">
        <f t="shared" si="22"/>
        <v xml:space="preserve"> </v>
      </c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</row>
    <row r="107" spans="2:107" s="5" customFormat="1" ht="30" customHeight="1" x14ac:dyDescent="0.2">
      <c r="B107" s="83"/>
      <c r="C107" s="86"/>
      <c r="D107" s="87"/>
      <c r="E107" s="89"/>
      <c r="F107" s="117"/>
      <c r="G107" s="118"/>
      <c r="H107" s="91"/>
      <c r="I107" s="94"/>
      <c r="J107" s="95"/>
      <c r="K107" s="81"/>
      <c r="L107" s="100"/>
      <c r="M107" s="101"/>
      <c r="N107" s="101"/>
      <c r="O107" s="102" t="str">
        <f t="shared" si="15"/>
        <v/>
      </c>
      <c r="P107" s="100"/>
      <c r="Q107" s="101"/>
      <c r="R107" s="101"/>
      <c r="S107" s="102" t="str">
        <f t="shared" si="16"/>
        <v/>
      </c>
      <c r="T107" s="104" t="str">
        <f t="shared" si="17"/>
        <v/>
      </c>
      <c r="U107" s="105" t="str">
        <f t="shared" si="18"/>
        <v xml:space="preserve">   </v>
      </c>
      <c r="V107" s="106" t="str">
        <f>IF(E107=0," ",IF(E107="H",IF(H107&lt;2000,VLOOKUP(K107,Minimas!$A$15:$G$29,7),IF(AND(H107&gt;1999,H107&lt;2003),VLOOKUP(K107,Minimas!$A$15:$G$29,6),IF(AND(H107&gt;2002,H107&lt;2005),VLOOKUP(K107,Minimas!$A$15:$G$29,5),IF(AND(H107&gt;2004,H107&lt;2007),VLOOKUP(K107,Minimas!$A$15:$G$29,4),VLOOKUP(K107,Minimas!$A$15:$G$29,3))))),IF(H107&lt;2000,VLOOKUP(K107,Minimas!$H$15:$N$29,7),IF(AND(H107&gt;1999,H107&lt;2003),VLOOKUP(K107,Minimas!$H$15:$N$29,6),IF(AND(H107&gt;2002,H107&lt;2005),VLOOKUP(K107,Minimas!$H$15:$N$29,5),IF(AND(H107&gt;2004,H107&lt;2007),VLOOKUP(K107,Minimas!$H$15:$N$29,4),VLOOKUP(K107,Minimas!$H$15:$N$29,3)))))))</f>
        <v xml:space="preserve"> </v>
      </c>
      <c r="W107" s="107" t="str">
        <f t="shared" si="19"/>
        <v/>
      </c>
      <c r="X107" s="42"/>
      <c r="Y107" s="42"/>
      <c r="AB107" s="113" t="e">
        <f>T107-HLOOKUP(V107,Minimas!$C$3:$CD$12,2,FALSE)</f>
        <v>#VALUE!</v>
      </c>
      <c r="AC107" s="113" t="e">
        <f>T107-HLOOKUP(V107,Minimas!$C$3:$CD$12,3,FALSE)</f>
        <v>#VALUE!</v>
      </c>
      <c r="AD107" s="113" t="e">
        <f>T107-HLOOKUP(V107,Minimas!$C$3:$CD$12,4,FALSE)</f>
        <v>#VALUE!</v>
      </c>
      <c r="AE107" s="113" t="e">
        <f>T107-HLOOKUP(V107,Minimas!$C$3:$CD$12,5,FALSE)</f>
        <v>#VALUE!</v>
      </c>
      <c r="AF107" s="113" t="e">
        <f>T107-HLOOKUP(V107,Minimas!$C$3:$CD$12,6,FALSE)</f>
        <v>#VALUE!</v>
      </c>
      <c r="AG107" s="113" t="e">
        <f>T107-HLOOKUP(V107,Minimas!$C$3:$CD$12,7,FALSE)</f>
        <v>#VALUE!</v>
      </c>
      <c r="AH107" s="113" t="e">
        <f>T107-HLOOKUP(V107,Minimas!$C$3:$CD$12,8,FALSE)</f>
        <v>#VALUE!</v>
      </c>
      <c r="AI107" s="113" t="e">
        <f>T107-HLOOKUP(V107,Minimas!$C$3:$CD$12,9,FALSE)</f>
        <v>#VALUE!</v>
      </c>
      <c r="AJ107" s="113" t="e">
        <f>T107-HLOOKUP(V107,Minimas!$C$3:$CD$12,10,FALSE)</f>
        <v>#VALUE!</v>
      </c>
      <c r="AK107" s="114" t="str">
        <f t="shared" si="20"/>
        <v xml:space="preserve"> </v>
      </c>
      <c r="AL107" s="114"/>
      <c r="AM107" s="114" t="str">
        <f t="shared" si="21"/>
        <v xml:space="preserve"> </v>
      </c>
      <c r="AN107" s="114" t="str">
        <f t="shared" si="22"/>
        <v xml:space="preserve"> </v>
      </c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</row>
    <row r="108" spans="2:107" s="5" customFormat="1" ht="30" customHeight="1" x14ac:dyDescent="0.2">
      <c r="B108" s="83"/>
      <c r="C108" s="86"/>
      <c r="D108" s="87"/>
      <c r="E108" s="89"/>
      <c r="F108" s="117"/>
      <c r="G108" s="118"/>
      <c r="H108" s="91"/>
      <c r="I108" s="94"/>
      <c r="J108" s="95"/>
      <c r="K108" s="81"/>
      <c r="L108" s="100"/>
      <c r="M108" s="101"/>
      <c r="N108" s="101"/>
      <c r="O108" s="102" t="str">
        <f t="shared" si="15"/>
        <v/>
      </c>
      <c r="P108" s="100"/>
      <c r="Q108" s="101"/>
      <c r="R108" s="101"/>
      <c r="S108" s="102" t="str">
        <f t="shared" si="16"/>
        <v/>
      </c>
      <c r="T108" s="104" t="str">
        <f t="shared" si="17"/>
        <v/>
      </c>
      <c r="U108" s="105" t="str">
        <f t="shared" si="18"/>
        <v xml:space="preserve">   </v>
      </c>
      <c r="V108" s="106" t="str">
        <f>IF(E108=0," ",IF(E108="H",IF(H108&lt;2000,VLOOKUP(K108,Minimas!$A$15:$G$29,7),IF(AND(H108&gt;1999,H108&lt;2003),VLOOKUP(K108,Minimas!$A$15:$G$29,6),IF(AND(H108&gt;2002,H108&lt;2005),VLOOKUP(K108,Minimas!$A$15:$G$29,5),IF(AND(H108&gt;2004,H108&lt;2007),VLOOKUP(K108,Minimas!$A$15:$G$29,4),VLOOKUP(K108,Minimas!$A$15:$G$29,3))))),IF(H108&lt;2000,VLOOKUP(K108,Minimas!$H$15:$N$29,7),IF(AND(H108&gt;1999,H108&lt;2003),VLOOKUP(K108,Minimas!$H$15:$N$29,6),IF(AND(H108&gt;2002,H108&lt;2005),VLOOKUP(K108,Minimas!$H$15:$N$29,5),IF(AND(H108&gt;2004,H108&lt;2007),VLOOKUP(K108,Minimas!$H$15:$N$29,4),VLOOKUP(K108,Minimas!$H$15:$N$29,3)))))))</f>
        <v xml:space="preserve"> </v>
      </c>
      <c r="W108" s="107" t="str">
        <f t="shared" si="19"/>
        <v/>
      </c>
      <c r="X108" s="42"/>
      <c r="Y108" s="42"/>
      <c r="AB108" s="113" t="e">
        <f>T108-HLOOKUP(V108,Minimas!$C$3:$CD$12,2,FALSE)</f>
        <v>#VALUE!</v>
      </c>
      <c r="AC108" s="113" t="e">
        <f>T108-HLOOKUP(V108,Minimas!$C$3:$CD$12,3,FALSE)</f>
        <v>#VALUE!</v>
      </c>
      <c r="AD108" s="113" t="e">
        <f>T108-HLOOKUP(V108,Minimas!$C$3:$CD$12,4,FALSE)</f>
        <v>#VALUE!</v>
      </c>
      <c r="AE108" s="113" t="e">
        <f>T108-HLOOKUP(V108,Minimas!$C$3:$CD$12,5,FALSE)</f>
        <v>#VALUE!</v>
      </c>
      <c r="AF108" s="113" t="e">
        <f>T108-HLOOKUP(V108,Minimas!$C$3:$CD$12,6,FALSE)</f>
        <v>#VALUE!</v>
      </c>
      <c r="AG108" s="113" t="e">
        <f>T108-HLOOKUP(V108,Minimas!$C$3:$CD$12,7,FALSE)</f>
        <v>#VALUE!</v>
      </c>
      <c r="AH108" s="113" t="e">
        <f>T108-HLOOKUP(V108,Minimas!$C$3:$CD$12,8,FALSE)</f>
        <v>#VALUE!</v>
      </c>
      <c r="AI108" s="113" t="e">
        <f>T108-HLOOKUP(V108,Minimas!$C$3:$CD$12,9,FALSE)</f>
        <v>#VALUE!</v>
      </c>
      <c r="AJ108" s="113" t="e">
        <f>T108-HLOOKUP(V108,Minimas!$C$3:$CD$12,10,FALSE)</f>
        <v>#VALUE!</v>
      </c>
      <c r="AK108" s="114" t="str">
        <f t="shared" si="20"/>
        <v xml:space="preserve"> </v>
      </c>
      <c r="AL108" s="114"/>
      <c r="AM108" s="114" t="str">
        <f t="shared" si="21"/>
        <v xml:space="preserve"> </v>
      </c>
      <c r="AN108" s="114" t="str">
        <f t="shared" si="22"/>
        <v xml:space="preserve"> </v>
      </c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</row>
    <row r="109" spans="2:107" s="5" customFormat="1" ht="30" customHeight="1" x14ac:dyDescent="0.2">
      <c r="B109" s="83"/>
      <c r="C109" s="86"/>
      <c r="D109" s="87"/>
      <c r="E109" s="89"/>
      <c r="F109" s="117"/>
      <c r="G109" s="118"/>
      <c r="H109" s="91"/>
      <c r="I109" s="94"/>
      <c r="J109" s="95"/>
      <c r="K109" s="81"/>
      <c r="L109" s="100"/>
      <c r="M109" s="101"/>
      <c r="N109" s="101"/>
      <c r="O109" s="102" t="str">
        <f t="shared" si="15"/>
        <v/>
      </c>
      <c r="P109" s="100"/>
      <c r="Q109" s="101"/>
      <c r="R109" s="101"/>
      <c r="S109" s="102" t="str">
        <f t="shared" si="16"/>
        <v/>
      </c>
      <c r="T109" s="104" t="str">
        <f t="shared" si="17"/>
        <v/>
      </c>
      <c r="U109" s="105" t="str">
        <f t="shared" si="18"/>
        <v xml:space="preserve">   </v>
      </c>
      <c r="V109" s="106" t="str">
        <f>IF(E109=0," ",IF(E109="H",IF(H109&lt;2000,VLOOKUP(K109,Minimas!$A$15:$G$29,7),IF(AND(H109&gt;1999,H109&lt;2003),VLOOKUP(K109,Minimas!$A$15:$G$29,6),IF(AND(H109&gt;2002,H109&lt;2005),VLOOKUP(K109,Minimas!$A$15:$G$29,5),IF(AND(H109&gt;2004,H109&lt;2007),VLOOKUP(K109,Minimas!$A$15:$G$29,4),VLOOKUP(K109,Minimas!$A$15:$G$29,3))))),IF(H109&lt;2000,VLOOKUP(K109,Minimas!$H$15:$N$29,7),IF(AND(H109&gt;1999,H109&lt;2003),VLOOKUP(K109,Minimas!$H$15:$N$29,6),IF(AND(H109&gt;2002,H109&lt;2005),VLOOKUP(K109,Minimas!$H$15:$N$29,5),IF(AND(H109&gt;2004,H109&lt;2007),VLOOKUP(K109,Minimas!$H$15:$N$29,4),VLOOKUP(K109,Minimas!$H$15:$N$29,3)))))))</f>
        <v xml:space="preserve"> </v>
      </c>
      <c r="W109" s="107" t="str">
        <f t="shared" si="19"/>
        <v/>
      </c>
      <c r="X109" s="42"/>
      <c r="Y109" s="42"/>
      <c r="AB109" s="113" t="e">
        <f>T109-HLOOKUP(V109,Minimas!$C$3:$CD$12,2,FALSE)</f>
        <v>#VALUE!</v>
      </c>
      <c r="AC109" s="113" t="e">
        <f>T109-HLOOKUP(V109,Minimas!$C$3:$CD$12,3,FALSE)</f>
        <v>#VALUE!</v>
      </c>
      <c r="AD109" s="113" t="e">
        <f>T109-HLOOKUP(V109,Minimas!$C$3:$CD$12,4,FALSE)</f>
        <v>#VALUE!</v>
      </c>
      <c r="AE109" s="113" t="e">
        <f>T109-HLOOKUP(V109,Minimas!$C$3:$CD$12,5,FALSE)</f>
        <v>#VALUE!</v>
      </c>
      <c r="AF109" s="113" t="e">
        <f>T109-HLOOKUP(V109,Minimas!$C$3:$CD$12,6,FALSE)</f>
        <v>#VALUE!</v>
      </c>
      <c r="AG109" s="113" t="e">
        <f>T109-HLOOKUP(V109,Minimas!$C$3:$CD$12,7,FALSE)</f>
        <v>#VALUE!</v>
      </c>
      <c r="AH109" s="113" t="e">
        <f>T109-HLOOKUP(V109,Minimas!$C$3:$CD$12,8,FALSE)</f>
        <v>#VALUE!</v>
      </c>
      <c r="AI109" s="113" t="e">
        <f>T109-HLOOKUP(V109,Minimas!$C$3:$CD$12,9,FALSE)</f>
        <v>#VALUE!</v>
      </c>
      <c r="AJ109" s="113" t="e">
        <f>T109-HLOOKUP(V109,Minimas!$C$3:$CD$12,10,FALSE)</f>
        <v>#VALUE!</v>
      </c>
      <c r="AK109" s="114" t="str">
        <f t="shared" si="20"/>
        <v xml:space="preserve"> </v>
      </c>
      <c r="AL109" s="114"/>
      <c r="AM109" s="114" t="str">
        <f t="shared" si="21"/>
        <v xml:space="preserve"> </v>
      </c>
      <c r="AN109" s="114" t="str">
        <f t="shared" si="22"/>
        <v xml:space="preserve"> </v>
      </c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</row>
    <row r="110" spans="2:107" s="5" customFormat="1" ht="30" customHeight="1" x14ac:dyDescent="0.2">
      <c r="B110" s="83"/>
      <c r="C110" s="86"/>
      <c r="D110" s="87"/>
      <c r="E110" s="89"/>
      <c r="F110" s="117"/>
      <c r="G110" s="118"/>
      <c r="H110" s="91"/>
      <c r="I110" s="94"/>
      <c r="J110" s="95"/>
      <c r="K110" s="81"/>
      <c r="L110" s="100"/>
      <c r="M110" s="101"/>
      <c r="N110" s="101"/>
      <c r="O110" s="102" t="str">
        <f t="shared" si="15"/>
        <v/>
      </c>
      <c r="P110" s="100"/>
      <c r="Q110" s="101"/>
      <c r="R110" s="101"/>
      <c r="S110" s="102" t="str">
        <f t="shared" si="16"/>
        <v/>
      </c>
      <c r="T110" s="104" t="str">
        <f t="shared" si="17"/>
        <v/>
      </c>
      <c r="U110" s="105" t="str">
        <f t="shared" si="18"/>
        <v xml:space="preserve">   </v>
      </c>
      <c r="V110" s="106" t="str">
        <f>IF(E110=0," ",IF(E110="H",IF(H110&lt;2000,VLOOKUP(K110,Minimas!$A$15:$G$29,7),IF(AND(H110&gt;1999,H110&lt;2003),VLOOKUP(K110,Minimas!$A$15:$G$29,6),IF(AND(H110&gt;2002,H110&lt;2005),VLOOKUP(K110,Minimas!$A$15:$G$29,5),IF(AND(H110&gt;2004,H110&lt;2007),VLOOKUP(K110,Minimas!$A$15:$G$29,4),VLOOKUP(K110,Minimas!$A$15:$G$29,3))))),IF(H110&lt;2000,VLOOKUP(K110,Minimas!$H$15:$N$29,7),IF(AND(H110&gt;1999,H110&lt;2003),VLOOKUP(K110,Minimas!$H$15:$N$29,6),IF(AND(H110&gt;2002,H110&lt;2005),VLOOKUP(K110,Minimas!$H$15:$N$29,5),IF(AND(H110&gt;2004,H110&lt;2007),VLOOKUP(K110,Minimas!$H$15:$N$29,4),VLOOKUP(K110,Minimas!$H$15:$N$29,3)))))))</f>
        <v xml:space="preserve"> </v>
      </c>
      <c r="W110" s="107" t="str">
        <f t="shared" si="19"/>
        <v/>
      </c>
      <c r="X110" s="42"/>
      <c r="Y110" s="42"/>
      <c r="AB110" s="113" t="e">
        <f>T110-HLOOKUP(V110,Minimas!$C$3:$CD$12,2,FALSE)</f>
        <v>#VALUE!</v>
      </c>
      <c r="AC110" s="113" t="e">
        <f>T110-HLOOKUP(V110,Minimas!$C$3:$CD$12,3,FALSE)</f>
        <v>#VALUE!</v>
      </c>
      <c r="AD110" s="113" t="e">
        <f>T110-HLOOKUP(V110,Minimas!$C$3:$CD$12,4,FALSE)</f>
        <v>#VALUE!</v>
      </c>
      <c r="AE110" s="113" t="e">
        <f>T110-HLOOKUP(V110,Minimas!$C$3:$CD$12,5,FALSE)</f>
        <v>#VALUE!</v>
      </c>
      <c r="AF110" s="113" t="e">
        <f>T110-HLOOKUP(V110,Minimas!$C$3:$CD$12,6,FALSE)</f>
        <v>#VALUE!</v>
      </c>
      <c r="AG110" s="113" t="e">
        <f>T110-HLOOKUP(V110,Minimas!$C$3:$CD$12,7,FALSE)</f>
        <v>#VALUE!</v>
      </c>
      <c r="AH110" s="113" t="e">
        <f>T110-HLOOKUP(V110,Minimas!$C$3:$CD$12,8,FALSE)</f>
        <v>#VALUE!</v>
      </c>
      <c r="AI110" s="113" t="e">
        <f>T110-HLOOKUP(V110,Minimas!$C$3:$CD$12,9,FALSE)</f>
        <v>#VALUE!</v>
      </c>
      <c r="AJ110" s="113" t="e">
        <f>T110-HLOOKUP(V110,Minimas!$C$3:$CD$12,10,FALSE)</f>
        <v>#VALUE!</v>
      </c>
      <c r="AK110" s="114" t="str">
        <f t="shared" si="20"/>
        <v xml:space="preserve"> </v>
      </c>
      <c r="AL110" s="114"/>
      <c r="AM110" s="114" t="str">
        <f t="shared" si="21"/>
        <v xml:space="preserve"> </v>
      </c>
      <c r="AN110" s="114" t="str">
        <f t="shared" si="22"/>
        <v xml:space="preserve"> </v>
      </c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</row>
    <row r="111" spans="2:107" s="5" customFormat="1" ht="30" customHeight="1" x14ac:dyDescent="0.2">
      <c r="B111" s="83"/>
      <c r="C111" s="86"/>
      <c r="D111" s="87"/>
      <c r="E111" s="89"/>
      <c r="F111" s="117"/>
      <c r="G111" s="118"/>
      <c r="H111" s="91"/>
      <c r="I111" s="94"/>
      <c r="J111" s="95"/>
      <c r="K111" s="81"/>
      <c r="L111" s="100"/>
      <c r="M111" s="101"/>
      <c r="N111" s="101"/>
      <c r="O111" s="102" t="str">
        <f t="shared" si="15"/>
        <v/>
      </c>
      <c r="P111" s="100"/>
      <c r="Q111" s="101"/>
      <c r="R111" s="101"/>
      <c r="S111" s="102" t="str">
        <f t="shared" si="16"/>
        <v/>
      </c>
      <c r="T111" s="104" t="str">
        <f t="shared" si="17"/>
        <v/>
      </c>
      <c r="U111" s="105" t="str">
        <f t="shared" si="18"/>
        <v xml:space="preserve">   </v>
      </c>
      <c r="V111" s="106" t="str">
        <f>IF(E111=0," ",IF(E111="H",IF(H111&lt;2000,VLOOKUP(K111,Minimas!$A$15:$G$29,7),IF(AND(H111&gt;1999,H111&lt;2003),VLOOKUP(K111,Minimas!$A$15:$G$29,6),IF(AND(H111&gt;2002,H111&lt;2005),VLOOKUP(K111,Minimas!$A$15:$G$29,5),IF(AND(H111&gt;2004,H111&lt;2007),VLOOKUP(K111,Minimas!$A$15:$G$29,4),VLOOKUP(K111,Minimas!$A$15:$G$29,3))))),IF(H111&lt;2000,VLOOKUP(K111,Minimas!$H$15:$N$29,7),IF(AND(H111&gt;1999,H111&lt;2003),VLOOKUP(K111,Minimas!$H$15:$N$29,6),IF(AND(H111&gt;2002,H111&lt;2005),VLOOKUP(K111,Minimas!$H$15:$N$29,5),IF(AND(H111&gt;2004,H111&lt;2007),VLOOKUP(K111,Minimas!$H$15:$N$29,4),VLOOKUP(K111,Minimas!$H$15:$N$29,3)))))))</f>
        <v xml:space="preserve"> </v>
      </c>
      <c r="W111" s="107" t="str">
        <f t="shared" si="19"/>
        <v/>
      </c>
      <c r="X111" s="42"/>
      <c r="Y111" s="42"/>
      <c r="AB111" s="113" t="e">
        <f>T111-HLOOKUP(V111,Minimas!$C$3:$CD$12,2,FALSE)</f>
        <v>#VALUE!</v>
      </c>
      <c r="AC111" s="113" t="e">
        <f>T111-HLOOKUP(V111,Minimas!$C$3:$CD$12,3,FALSE)</f>
        <v>#VALUE!</v>
      </c>
      <c r="AD111" s="113" t="e">
        <f>T111-HLOOKUP(V111,Minimas!$C$3:$CD$12,4,FALSE)</f>
        <v>#VALUE!</v>
      </c>
      <c r="AE111" s="113" t="e">
        <f>T111-HLOOKUP(V111,Minimas!$C$3:$CD$12,5,FALSE)</f>
        <v>#VALUE!</v>
      </c>
      <c r="AF111" s="113" t="e">
        <f>T111-HLOOKUP(V111,Minimas!$C$3:$CD$12,6,FALSE)</f>
        <v>#VALUE!</v>
      </c>
      <c r="AG111" s="113" t="e">
        <f>T111-HLOOKUP(V111,Minimas!$C$3:$CD$12,7,FALSE)</f>
        <v>#VALUE!</v>
      </c>
      <c r="AH111" s="113" t="e">
        <f>T111-HLOOKUP(V111,Minimas!$C$3:$CD$12,8,FALSE)</f>
        <v>#VALUE!</v>
      </c>
      <c r="AI111" s="113" t="e">
        <f>T111-HLOOKUP(V111,Minimas!$C$3:$CD$12,9,FALSE)</f>
        <v>#VALUE!</v>
      </c>
      <c r="AJ111" s="113" t="e">
        <f>T111-HLOOKUP(V111,Minimas!$C$3:$CD$12,10,FALSE)</f>
        <v>#VALUE!</v>
      </c>
      <c r="AK111" s="114" t="str">
        <f t="shared" si="20"/>
        <v xml:space="preserve"> </v>
      </c>
      <c r="AL111" s="114"/>
      <c r="AM111" s="114" t="str">
        <f t="shared" si="21"/>
        <v xml:space="preserve"> </v>
      </c>
      <c r="AN111" s="114" t="str">
        <f t="shared" si="22"/>
        <v xml:space="preserve"> </v>
      </c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</row>
    <row r="112" spans="2:107" s="5" customFormat="1" ht="30" customHeight="1" x14ac:dyDescent="0.2">
      <c r="B112" s="83"/>
      <c r="C112" s="86"/>
      <c r="D112" s="87"/>
      <c r="E112" s="89"/>
      <c r="F112" s="117"/>
      <c r="G112" s="118"/>
      <c r="H112" s="91"/>
      <c r="I112" s="94"/>
      <c r="J112" s="95"/>
      <c r="K112" s="81"/>
      <c r="L112" s="100"/>
      <c r="M112" s="101"/>
      <c r="N112" s="101"/>
      <c r="O112" s="102" t="str">
        <f t="shared" si="15"/>
        <v/>
      </c>
      <c r="P112" s="100"/>
      <c r="Q112" s="101"/>
      <c r="R112" s="101"/>
      <c r="S112" s="102" t="str">
        <f t="shared" si="16"/>
        <v/>
      </c>
      <c r="T112" s="104" t="str">
        <f t="shared" si="17"/>
        <v/>
      </c>
      <c r="U112" s="105" t="str">
        <f t="shared" si="18"/>
        <v xml:space="preserve">   </v>
      </c>
      <c r="V112" s="106" t="str">
        <f>IF(E112=0," ",IF(E112="H",IF(H112&lt;2000,VLOOKUP(K112,Minimas!$A$15:$G$29,7),IF(AND(H112&gt;1999,H112&lt;2003),VLOOKUP(K112,Minimas!$A$15:$G$29,6),IF(AND(H112&gt;2002,H112&lt;2005),VLOOKUP(K112,Minimas!$A$15:$G$29,5),IF(AND(H112&gt;2004,H112&lt;2007),VLOOKUP(K112,Minimas!$A$15:$G$29,4),VLOOKUP(K112,Minimas!$A$15:$G$29,3))))),IF(H112&lt;2000,VLOOKUP(K112,Minimas!$H$15:$N$29,7),IF(AND(H112&gt;1999,H112&lt;2003),VLOOKUP(K112,Minimas!$H$15:$N$29,6),IF(AND(H112&gt;2002,H112&lt;2005),VLOOKUP(K112,Minimas!$H$15:$N$29,5),IF(AND(H112&gt;2004,H112&lt;2007),VLOOKUP(K112,Minimas!$H$15:$N$29,4),VLOOKUP(K112,Minimas!$H$15:$N$29,3)))))))</f>
        <v xml:space="preserve"> </v>
      </c>
      <c r="W112" s="107" t="str">
        <f t="shared" si="19"/>
        <v/>
      </c>
      <c r="X112" s="42"/>
      <c r="Y112" s="42"/>
      <c r="AB112" s="113" t="e">
        <f>T112-HLOOKUP(V112,Minimas!$C$3:$CD$12,2,FALSE)</f>
        <v>#VALUE!</v>
      </c>
      <c r="AC112" s="113" t="e">
        <f>T112-HLOOKUP(V112,Minimas!$C$3:$CD$12,3,FALSE)</f>
        <v>#VALUE!</v>
      </c>
      <c r="AD112" s="113" t="e">
        <f>T112-HLOOKUP(V112,Minimas!$C$3:$CD$12,4,FALSE)</f>
        <v>#VALUE!</v>
      </c>
      <c r="AE112" s="113" t="e">
        <f>T112-HLOOKUP(V112,Minimas!$C$3:$CD$12,5,FALSE)</f>
        <v>#VALUE!</v>
      </c>
      <c r="AF112" s="113" t="e">
        <f>T112-HLOOKUP(V112,Minimas!$C$3:$CD$12,6,FALSE)</f>
        <v>#VALUE!</v>
      </c>
      <c r="AG112" s="113" t="e">
        <f>T112-HLOOKUP(V112,Minimas!$C$3:$CD$12,7,FALSE)</f>
        <v>#VALUE!</v>
      </c>
      <c r="AH112" s="113" t="e">
        <f>T112-HLOOKUP(V112,Minimas!$C$3:$CD$12,8,FALSE)</f>
        <v>#VALUE!</v>
      </c>
      <c r="AI112" s="113" t="e">
        <f>T112-HLOOKUP(V112,Minimas!$C$3:$CD$12,9,FALSE)</f>
        <v>#VALUE!</v>
      </c>
      <c r="AJ112" s="113" t="e">
        <f>T112-HLOOKUP(V112,Minimas!$C$3:$CD$12,10,FALSE)</f>
        <v>#VALUE!</v>
      </c>
      <c r="AK112" s="114" t="str">
        <f t="shared" si="20"/>
        <v xml:space="preserve"> </v>
      </c>
      <c r="AL112" s="114"/>
      <c r="AM112" s="114" t="str">
        <f t="shared" si="21"/>
        <v xml:space="preserve"> </v>
      </c>
      <c r="AN112" s="114" t="str">
        <f t="shared" si="22"/>
        <v xml:space="preserve"> </v>
      </c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</row>
    <row r="113" spans="2:107" s="5" customFormat="1" ht="30" customHeight="1" x14ac:dyDescent="0.2">
      <c r="B113" s="83"/>
      <c r="C113" s="86"/>
      <c r="D113" s="87"/>
      <c r="E113" s="89"/>
      <c r="F113" s="117"/>
      <c r="G113" s="118"/>
      <c r="H113" s="91"/>
      <c r="I113" s="94"/>
      <c r="J113" s="95"/>
      <c r="K113" s="81"/>
      <c r="L113" s="100"/>
      <c r="M113" s="101"/>
      <c r="N113" s="101"/>
      <c r="O113" s="102" t="str">
        <f t="shared" si="15"/>
        <v/>
      </c>
      <c r="P113" s="100"/>
      <c r="Q113" s="101"/>
      <c r="R113" s="101"/>
      <c r="S113" s="102" t="str">
        <f t="shared" si="16"/>
        <v/>
      </c>
      <c r="T113" s="104" t="str">
        <f t="shared" si="17"/>
        <v/>
      </c>
      <c r="U113" s="105" t="str">
        <f t="shared" si="18"/>
        <v xml:space="preserve">   </v>
      </c>
      <c r="V113" s="106" t="str">
        <f>IF(E113=0," ",IF(E113="H",IF(H113&lt;2000,VLOOKUP(K113,Minimas!$A$15:$G$29,7),IF(AND(H113&gt;1999,H113&lt;2003),VLOOKUP(K113,Minimas!$A$15:$G$29,6),IF(AND(H113&gt;2002,H113&lt;2005),VLOOKUP(K113,Minimas!$A$15:$G$29,5),IF(AND(H113&gt;2004,H113&lt;2007),VLOOKUP(K113,Minimas!$A$15:$G$29,4),VLOOKUP(K113,Minimas!$A$15:$G$29,3))))),IF(H113&lt;2000,VLOOKUP(K113,Minimas!$H$15:$N$29,7),IF(AND(H113&gt;1999,H113&lt;2003),VLOOKUP(K113,Minimas!$H$15:$N$29,6),IF(AND(H113&gt;2002,H113&lt;2005),VLOOKUP(K113,Minimas!$H$15:$N$29,5),IF(AND(H113&gt;2004,H113&lt;2007),VLOOKUP(K113,Minimas!$H$15:$N$29,4),VLOOKUP(K113,Minimas!$H$15:$N$29,3)))))))</f>
        <v xml:space="preserve"> </v>
      </c>
      <c r="W113" s="107" t="str">
        <f t="shared" si="19"/>
        <v/>
      </c>
      <c r="X113" s="42"/>
      <c r="Y113" s="42"/>
      <c r="AB113" s="113" t="e">
        <f>T113-HLOOKUP(V113,Minimas!$C$3:$CD$12,2,FALSE)</f>
        <v>#VALUE!</v>
      </c>
      <c r="AC113" s="113" t="e">
        <f>T113-HLOOKUP(V113,Minimas!$C$3:$CD$12,3,FALSE)</f>
        <v>#VALUE!</v>
      </c>
      <c r="AD113" s="113" t="e">
        <f>T113-HLOOKUP(V113,Minimas!$C$3:$CD$12,4,FALSE)</f>
        <v>#VALUE!</v>
      </c>
      <c r="AE113" s="113" t="e">
        <f>T113-HLOOKUP(V113,Minimas!$C$3:$CD$12,5,FALSE)</f>
        <v>#VALUE!</v>
      </c>
      <c r="AF113" s="113" t="e">
        <f>T113-HLOOKUP(V113,Minimas!$C$3:$CD$12,6,FALSE)</f>
        <v>#VALUE!</v>
      </c>
      <c r="AG113" s="113" t="e">
        <f>T113-HLOOKUP(V113,Minimas!$C$3:$CD$12,7,FALSE)</f>
        <v>#VALUE!</v>
      </c>
      <c r="AH113" s="113" t="e">
        <f>T113-HLOOKUP(V113,Minimas!$C$3:$CD$12,8,FALSE)</f>
        <v>#VALUE!</v>
      </c>
      <c r="AI113" s="113" t="e">
        <f>T113-HLOOKUP(V113,Minimas!$C$3:$CD$12,9,FALSE)</f>
        <v>#VALUE!</v>
      </c>
      <c r="AJ113" s="113" t="e">
        <f>T113-HLOOKUP(V113,Minimas!$C$3:$CD$12,10,FALSE)</f>
        <v>#VALUE!</v>
      </c>
      <c r="AK113" s="114" t="str">
        <f t="shared" si="20"/>
        <v xml:space="preserve"> </v>
      </c>
      <c r="AL113" s="114"/>
      <c r="AM113" s="114" t="str">
        <f t="shared" si="21"/>
        <v xml:space="preserve"> </v>
      </c>
      <c r="AN113" s="114" t="str">
        <f t="shared" si="22"/>
        <v xml:space="preserve"> </v>
      </c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</row>
    <row r="114" spans="2:107" s="5" customFormat="1" ht="30" customHeight="1" x14ac:dyDescent="0.2">
      <c r="B114" s="83"/>
      <c r="C114" s="86"/>
      <c r="D114" s="87"/>
      <c r="E114" s="89"/>
      <c r="F114" s="117"/>
      <c r="G114" s="118"/>
      <c r="H114" s="91"/>
      <c r="I114" s="94"/>
      <c r="J114" s="95"/>
      <c r="K114" s="81"/>
      <c r="L114" s="100"/>
      <c r="M114" s="101"/>
      <c r="N114" s="101"/>
      <c r="O114" s="102" t="str">
        <f t="shared" si="15"/>
        <v/>
      </c>
      <c r="P114" s="100"/>
      <c r="Q114" s="101"/>
      <c r="R114" s="101"/>
      <c r="S114" s="102" t="str">
        <f t="shared" si="16"/>
        <v/>
      </c>
      <c r="T114" s="104" t="str">
        <f t="shared" si="17"/>
        <v/>
      </c>
      <c r="U114" s="105" t="str">
        <f t="shared" si="18"/>
        <v xml:space="preserve">   </v>
      </c>
      <c r="V114" s="106" t="str">
        <f>IF(E114=0," ",IF(E114="H",IF(H114&lt;2000,VLOOKUP(K114,Minimas!$A$15:$G$29,7),IF(AND(H114&gt;1999,H114&lt;2003),VLOOKUP(K114,Minimas!$A$15:$G$29,6),IF(AND(H114&gt;2002,H114&lt;2005),VLOOKUP(K114,Minimas!$A$15:$G$29,5),IF(AND(H114&gt;2004,H114&lt;2007),VLOOKUP(K114,Minimas!$A$15:$G$29,4),VLOOKUP(K114,Minimas!$A$15:$G$29,3))))),IF(H114&lt;2000,VLOOKUP(K114,Minimas!$H$15:$N$29,7),IF(AND(H114&gt;1999,H114&lt;2003),VLOOKUP(K114,Minimas!$H$15:$N$29,6),IF(AND(H114&gt;2002,H114&lt;2005),VLOOKUP(K114,Minimas!$H$15:$N$29,5),IF(AND(H114&gt;2004,H114&lt;2007),VLOOKUP(K114,Minimas!$H$15:$N$29,4),VLOOKUP(K114,Minimas!$H$15:$N$29,3)))))))</f>
        <v xml:space="preserve"> </v>
      </c>
      <c r="W114" s="107" t="str">
        <f t="shared" si="19"/>
        <v/>
      </c>
      <c r="X114" s="42"/>
      <c r="Y114" s="42"/>
      <c r="AB114" s="113" t="e">
        <f>T114-HLOOKUP(V114,Minimas!$C$3:$CD$12,2,FALSE)</f>
        <v>#VALUE!</v>
      </c>
      <c r="AC114" s="113" t="e">
        <f>T114-HLOOKUP(V114,Minimas!$C$3:$CD$12,3,FALSE)</f>
        <v>#VALUE!</v>
      </c>
      <c r="AD114" s="113" t="e">
        <f>T114-HLOOKUP(V114,Minimas!$C$3:$CD$12,4,FALSE)</f>
        <v>#VALUE!</v>
      </c>
      <c r="AE114" s="113" t="e">
        <f>T114-HLOOKUP(V114,Minimas!$C$3:$CD$12,5,FALSE)</f>
        <v>#VALUE!</v>
      </c>
      <c r="AF114" s="113" t="e">
        <f>T114-HLOOKUP(V114,Minimas!$C$3:$CD$12,6,FALSE)</f>
        <v>#VALUE!</v>
      </c>
      <c r="AG114" s="113" t="e">
        <f>T114-HLOOKUP(V114,Minimas!$C$3:$CD$12,7,FALSE)</f>
        <v>#VALUE!</v>
      </c>
      <c r="AH114" s="113" t="e">
        <f>T114-HLOOKUP(V114,Minimas!$C$3:$CD$12,8,FALSE)</f>
        <v>#VALUE!</v>
      </c>
      <c r="AI114" s="113" t="e">
        <f>T114-HLOOKUP(V114,Minimas!$C$3:$CD$12,9,FALSE)</f>
        <v>#VALUE!</v>
      </c>
      <c r="AJ114" s="113" t="e">
        <f>T114-HLOOKUP(V114,Minimas!$C$3:$CD$12,10,FALSE)</f>
        <v>#VALUE!</v>
      </c>
      <c r="AK114" s="114" t="str">
        <f t="shared" si="20"/>
        <v xml:space="preserve"> </v>
      </c>
      <c r="AL114" s="114"/>
      <c r="AM114" s="114" t="str">
        <f t="shared" si="21"/>
        <v xml:space="preserve"> </v>
      </c>
      <c r="AN114" s="114" t="str">
        <f t="shared" si="22"/>
        <v xml:space="preserve"> </v>
      </c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</row>
    <row r="115" spans="2:107" s="5" customFormat="1" ht="30" customHeight="1" x14ac:dyDescent="0.2">
      <c r="B115" s="83"/>
      <c r="C115" s="86"/>
      <c r="D115" s="87"/>
      <c r="E115" s="89"/>
      <c r="F115" s="117"/>
      <c r="G115" s="118"/>
      <c r="H115" s="91"/>
      <c r="I115" s="94"/>
      <c r="J115" s="95"/>
      <c r="K115" s="81"/>
      <c r="L115" s="100"/>
      <c r="M115" s="101"/>
      <c r="N115" s="101"/>
      <c r="O115" s="102" t="str">
        <f t="shared" si="15"/>
        <v/>
      </c>
      <c r="P115" s="100"/>
      <c r="Q115" s="101"/>
      <c r="R115" s="101"/>
      <c r="S115" s="102" t="str">
        <f t="shared" si="16"/>
        <v/>
      </c>
      <c r="T115" s="104" t="str">
        <f t="shared" si="17"/>
        <v/>
      </c>
      <c r="U115" s="105" t="str">
        <f t="shared" si="18"/>
        <v xml:space="preserve">   </v>
      </c>
      <c r="V115" s="106" t="str">
        <f>IF(E115=0," ",IF(E115="H",IF(H115&lt;2000,VLOOKUP(K115,Minimas!$A$15:$G$29,7),IF(AND(H115&gt;1999,H115&lt;2003),VLOOKUP(K115,Minimas!$A$15:$G$29,6),IF(AND(H115&gt;2002,H115&lt;2005),VLOOKUP(K115,Minimas!$A$15:$G$29,5),IF(AND(H115&gt;2004,H115&lt;2007),VLOOKUP(K115,Minimas!$A$15:$G$29,4),VLOOKUP(K115,Minimas!$A$15:$G$29,3))))),IF(H115&lt;2000,VLOOKUP(K115,Minimas!$H$15:$N$29,7),IF(AND(H115&gt;1999,H115&lt;2003),VLOOKUP(K115,Minimas!$H$15:$N$29,6),IF(AND(H115&gt;2002,H115&lt;2005),VLOOKUP(K115,Minimas!$H$15:$N$29,5),IF(AND(H115&gt;2004,H115&lt;2007),VLOOKUP(K115,Minimas!$H$15:$N$29,4),VLOOKUP(K115,Minimas!$H$15:$N$29,3)))))))</f>
        <v xml:space="preserve"> </v>
      </c>
      <c r="W115" s="107" t="str">
        <f t="shared" si="19"/>
        <v/>
      </c>
      <c r="X115" s="42"/>
      <c r="Y115" s="42"/>
      <c r="AB115" s="113" t="e">
        <f>T115-HLOOKUP(V115,Minimas!$C$3:$CD$12,2,FALSE)</f>
        <v>#VALUE!</v>
      </c>
      <c r="AC115" s="113" t="e">
        <f>T115-HLOOKUP(V115,Minimas!$C$3:$CD$12,3,FALSE)</f>
        <v>#VALUE!</v>
      </c>
      <c r="AD115" s="113" t="e">
        <f>T115-HLOOKUP(V115,Minimas!$C$3:$CD$12,4,FALSE)</f>
        <v>#VALUE!</v>
      </c>
      <c r="AE115" s="113" t="e">
        <f>T115-HLOOKUP(V115,Minimas!$C$3:$CD$12,5,FALSE)</f>
        <v>#VALUE!</v>
      </c>
      <c r="AF115" s="113" t="e">
        <f>T115-HLOOKUP(V115,Minimas!$C$3:$CD$12,6,FALSE)</f>
        <v>#VALUE!</v>
      </c>
      <c r="AG115" s="113" t="e">
        <f>T115-HLOOKUP(V115,Minimas!$C$3:$CD$12,7,FALSE)</f>
        <v>#VALUE!</v>
      </c>
      <c r="AH115" s="113" t="e">
        <f>T115-HLOOKUP(V115,Minimas!$C$3:$CD$12,8,FALSE)</f>
        <v>#VALUE!</v>
      </c>
      <c r="AI115" s="113" t="e">
        <f>T115-HLOOKUP(V115,Minimas!$C$3:$CD$12,9,FALSE)</f>
        <v>#VALUE!</v>
      </c>
      <c r="AJ115" s="113" t="e">
        <f>T115-HLOOKUP(V115,Minimas!$C$3:$CD$12,10,FALSE)</f>
        <v>#VALUE!</v>
      </c>
      <c r="AK115" s="114" t="str">
        <f t="shared" si="20"/>
        <v xml:space="preserve"> </v>
      </c>
      <c r="AL115" s="114"/>
      <c r="AM115" s="114" t="str">
        <f t="shared" si="21"/>
        <v xml:space="preserve"> </v>
      </c>
      <c r="AN115" s="114" t="str">
        <f t="shared" si="22"/>
        <v xml:space="preserve"> </v>
      </c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</row>
    <row r="116" spans="2:107" s="5" customFormat="1" ht="30" customHeight="1" x14ac:dyDescent="0.2">
      <c r="B116" s="83"/>
      <c r="C116" s="86"/>
      <c r="D116" s="87"/>
      <c r="E116" s="89"/>
      <c r="F116" s="117"/>
      <c r="G116" s="118"/>
      <c r="H116" s="91"/>
      <c r="I116" s="94"/>
      <c r="J116" s="95"/>
      <c r="K116" s="81"/>
      <c r="L116" s="100"/>
      <c r="M116" s="101"/>
      <c r="N116" s="101"/>
      <c r="O116" s="102" t="str">
        <f t="shared" si="15"/>
        <v/>
      </c>
      <c r="P116" s="100"/>
      <c r="Q116" s="101"/>
      <c r="R116" s="101"/>
      <c r="S116" s="102" t="str">
        <f t="shared" si="16"/>
        <v/>
      </c>
      <c r="T116" s="104" t="str">
        <f t="shared" si="17"/>
        <v/>
      </c>
      <c r="U116" s="105" t="str">
        <f t="shared" si="18"/>
        <v xml:space="preserve">   </v>
      </c>
      <c r="V116" s="106" t="str">
        <f>IF(E116=0," ",IF(E116="H",IF(H116&lt;2000,VLOOKUP(K116,Minimas!$A$15:$G$29,7),IF(AND(H116&gt;1999,H116&lt;2003),VLOOKUP(K116,Minimas!$A$15:$G$29,6),IF(AND(H116&gt;2002,H116&lt;2005),VLOOKUP(K116,Minimas!$A$15:$G$29,5),IF(AND(H116&gt;2004,H116&lt;2007),VLOOKUP(K116,Minimas!$A$15:$G$29,4),VLOOKUP(K116,Minimas!$A$15:$G$29,3))))),IF(H116&lt;2000,VLOOKUP(K116,Minimas!$H$15:$N$29,7),IF(AND(H116&gt;1999,H116&lt;2003),VLOOKUP(K116,Minimas!$H$15:$N$29,6),IF(AND(H116&gt;2002,H116&lt;2005),VLOOKUP(K116,Minimas!$H$15:$N$29,5),IF(AND(H116&gt;2004,H116&lt;2007),VLOOKUP(K116,Minimas!$H$15:$N$29,4),VLOOKUP(K116,Minimas!$H$15:$N$29,3)))))))</f>
        <v xml:space="preserve"> </v>
      </c>
      <c r="W116" s="107" t="str">
        <f t="shared" si="19"/>
        <v/>
      </c>
      <c r="X116" s="42"/>
      <c r="Y116" s="42"/>
      <c r="AB116" s="113" t="e">
        <f>T116-HLOOKUP(V116,Minimas!$C$3:$CD$12,2,FALSE)</f>
        <v>#VALUE!</v>
      </c>
      <c r="AC116" s="113" t="e">
        <f>T116-HLOOKUP(V116,Minimas!$C$3:$CD$12,3,FALSE)</f>
        <v>#VALUE!</v>
      </c>
      <c r="AD116" s="113" t="e">
        <f>T116-HLOOKUP(V116,Minimas!$C$3:$CD$12,4,FALSE)</f>
        <v>#VALUE!</v>
      </c>
      <c r="AE116" s="113" t="e">
        <f>T116-HLOOKUP(V116,Minimas!$C$3:$CD$12,5,FALSE)</f>
        <v>#VALUE!</v>
      </c>
      <c r="AF116" s="113" t="e">
        <f>T116-HLOOKUP(V116,Minimas!$C$3:$CD$12,6,FALSE)</f>
        <v>#VALUE!</v>
      </c>
      <c r="AG116" s="113" t="e">
        <f>T116-HLOOKUP(V116,Minimas!$C$3:$CD$12,7,FALSE)</f>
        <v>#VALUE!</v>
      </c>
      <c r="AH116" s="113" t="e">
        <f>T116-HLOOKUP(V116,Minimas!$C$3:$CD$12,8,FALSE)</f>
        <v>#VALUE!</v>
      </c>
      <c r="AI116" s="113" t="e">
        <f>T116-HLOOKUP(V116,Minimas!$C$3:$CD$12,9,FALSE)</f>
        <v>#VALUE!</v>
      </c>
      <c r="AJ116" s="113" t="e">
        <f>T116-HLOOKUP(V116,Minimas!$C$3:$CD$12,10,FALSE)</f>
        <v>#VALUE!</v>
      </c>
      <c r="AK116" s="114" t="str">
        <f t="shared" si="20"/>
        <v xml:space="preserve"> </v>
      </c>
      <c r="AL116" s="114"/>
      <c r="AM116" s="114" t="str">
        <f t="shared" si="21"/>
        <v xml:space="preserve"> </v>
      </c>
      <c r="AN116" s="114" t="str">
        <f t="shared" si="22"/>
        <v xml:space="preserve"> </v>
      </c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</row>
    <row r="117" spans="2:107" s="5" customFormat="1" ht="30" customHeight="1" x14ac:dyDescent="0.2">
      <c r="B117" s="83"/>
      <c r="C117" s="86"/>
      <c r="D117" s="87"/>
      <c r="E117" s="89"/>
      <c r="F117" s="117"/>
      <c r="G117" s="118"/>
      <c r="H117" s="91"/>
      <c r="I117" s="94"/>
      <c r="J117" s="95"/>
      <c r="K117" s="81"/>
      <c r="L117" s="100"/>
      <c r="M117" s="101"/>
      <c r="N117" s="101"/>
      <c r="O117" s="102" t="str">
        <f t="shared" si="15"/>
        <v/>
      </c>
      <c r="P117" s="100"/>
      <c r="Q117" s="101"/>
      <c r="R117" s="101"/>
      <c r="S117" s="102" t="str">
        <f t="shared" si="16"/>
        <v/>
      </c>
      <c r="T117" s="104" t="str">
        <f t="shared" si="17"/>
        <v/>
      </c>
      <c r="U117" s="105" t="str">
        <f t="shared" si="18"/>
        <v xml:space="preserve">   </v>
      </c>
      <c r="V117" s="106" t="str">
        <f>IF(E117=0," ",IF(E117="H",IF(H117&lt;2000,VLOOKUP(K117,Minimas!$A$15:$G$29,7),IF(AND(H117&gt;1999,H117&lt;2003),VLOOKUP(K117,Minimas!$A$15:$G$29,6),IF(AND(H117&gt;2002,H117&lt;2005),VLOOKUP(K117,Minimas!$A$15:$G$29,5),IF(AND(H117&gt;2004,H117&lt;2007),VLOOKUP(K117,Minimas!$A$15:$G$29,4),VLOOKUP(K117,Minimas!$A$15:$G$29,3))))),IF(H117&lt;2000,VLOOKUP(K117,Minimas!$H$15:$N$29,7),IF(AND(H117&gt;1999,H117&lt;2003),VLOOKUP(K117,Minimas!$H$15:$N$29,6),IF(AND(H117&gt;2002,H117&lt;2005),VLOOKUP(K117,Minimas!$H$15:$N$29,5),IF(AND(H117&gt;2004,H117&lt;2007),VLOOKUP(K117,Minimas!$H$15:$N$29,4),VLOOKUP(K117,Minimas!$H$15:$N$29,3)))))))</f>
        <v xml:space="preserve"> </v>
      </c>
      <c r="W117" s="107" t="str">
        <f t="shared" si="19"/>
        <v/>
      </c>
      <c r="X117" s="42"/>
      <c r="Y117" s="42"/>
      <c r="AB117" s="113" t="e">
        <f>T117-HLOOKUP(V117,Minimas!$C$3:$CD$12,2,FALSE)</f>
        <v>#VALUE!</v>
      </c>
      <c r="AC117" s="113" t="e">
        <f>T117-HLOOKUP(V117,Minimas!$C$3:$CD$12,3,FALSE)</f>
        <v>#VALUE!</v>
      </c>
      <c r="AD117" s="113" t="e">
        <f>T117-HLOOKUP(V117,Minimas!$C$3:$CD$12,4,FALSE)</f>
        <v>#VALUE!</v>
      </c>
      <c r="AE117" s="113" t="e">
        <f>T117-HLOOKUP(V117,Minimas!$C$3:$CD$12,5,FALSE)</f>
        <v>#VALUE!</v>
      </c>
      <c r="AF117" s="113" t="e">
        <f>T117-HLOOKUP(V117,Minimas!$C$3:$CD$12,6,FALSE)</f>
        <v>#VALUE!</v>
      </c>
      <c r="AG117" s="113" t="e">
        <f>T117-HLOOKUP(V117,Minimas!$C$3:$CD$12,7,FALSE)</f>
        <v>#VALUE!</v>
      </c>
      <c r="AH117" s="113" t="e">
        <f>T117-HLOOKUP(V117,Minimas!$C$3:$CD$12,8,FALSE)</f>
        <v>#VALUE!</v>
      </c>
      <c r="AI117" s="113" t="e">
        <f>T117-HLOOKUP(V117,Minimas!$C$3:$CD$12,9,FALSE)</f>
        <v>#VALUE!</v>
      </c>
      <c r="AJ117" s="113" t="e">
        <f>T117-HLOOKUP(V117,Minimas!$C$3:$CD$12,10,FALSE)</f>
        <v>#VALUE!</v>
      </c>
      <c r="AK117" s="114" t="str">
        <f t="shared" si="20"/>
        <v xml:space="preserve"> </v>
      </c>
      <c r="AL117" s="114"/>
      <c r="AM117" s="114" t="str">
        <f t="shared" si="21"/>
        <v xml:space="preserve"> </v>
      </c>
      <c r="AN117" s="114" t="str">
        <f t="shared" si="22"/>
        <v xml:space="preserve"> </v>
      </c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</row>
    <row r="118" spans="2:107" s="5" customFormat="1" ht="30" customHeight="1" x14ac:dyDescent="0.2">
      <c r="B118" s="83"/>
      <c r="C118" s="86"/>
      <c r="D118" s="87"/>
      <c r="E118" s="89"/>
      <c r="F118" s="117"/>
      <c r="G118" s="118"/>
      <c r="H118" s="91"/>
      <c r="I118" s="94"/>
      <c r="J118" s="95"/>
      <c r="K118" s="81"/>
      <c r="L118" s="100"/>
      <c r="M118" s="101"/>
      <c r="N118" s="101"/>
      <c r="O118" s="102" t="str">
        <f t="shared" si="15"/>
        <v/>
      </c>
      <c r="P118" s="100"/>
      <c r="Q118" s="101"/>
      <c r="R118" s="101"/>
      <c r="S118" s="102" t="str">
        <f t="shared" si="16"/>
        <v/>
      </c>
      <c r="T118" s="104" t="str">
        <f t="shared" si="17"/>
        <v/>
      </c>
      <c r="U118" s="105" t="str">
        <f t="shared" si="18"/>
        <v xml:space="preserve">   </v>
      </c>
      <c r="V118" s="106" t="str">
        <f>IF(E118=0," ",IF(E118="H",IF(H118&lt;2000,VLOOKUP(K118,Minimas!$A$15:$G$29,7),IF(AND(H118&gt;1999,H118&lt;2003),VLOOKUP(K118,Minimas!$A$15:$G$29,6),IF(AND(H118&gt;2002,H118&lt;2005),VLOOKUP(K118,Minimas!$A$15:$G$29,5),IF(AND(H118&gt;2004,H118&lt;2007),VLOOKUP(K118,Minimas!$A$15:$G$29,4),VLOOKUP(K118,Minimas!$A$15:$G$29,3))))),IF(H118&lt;2000,VLOOKUP(K118,Minimas!$H$15:$N$29,7),IF(AND(H118&gt;1999,H118&lt;2003),VLOOKUP(K118,Minimas!$H$15:$N$29,6),IF(AND(H118&gt;2002,H118&lt;2005),VLOOKUP(K118,Minimas!$H$15:$N$29,5),IF(AND(H118&gt;2004,H118&lt;2007),VLOOKUP(K118,Minimas!$H$15:$N$29,4),VLOOKUP(K118,Minimas!$H$15:$N$29,3)))))))</f>
        <v xml:space="preserve"> </v>
      </c>
      <c r="W118" s="107" t="str">
        <f t="shared" si="19"/>
        <v/>
      </c>
      <c r="X118" s="42"/>
      <c r="Y118" s="42"/>
      <c r="AB118" s="113" t="e">
        <f>T118-HLOOKUP(V118,Minimas!$C$3:$CD$12,2,FALSE)</f>
        <v>#VALUE!</v>
      </c>
      <c r="AC118" s="113" t="e">
        <f>T118-HLOOKUP(V118,Minimas!$C$3:$CD$12,3,FALSE)</f>
        <v>#VALUE!</v>
      </c>
      <c r="AD118" s="113" t="e">
        <f>T118-HLOOKUP(V118,Minimas!$C$3:$CD$12,4,FALSE)</f>
        <v>#VALUE!</v>
      </c>
      <c r="AE118" s="113" t="e">
        <f>T118-HLOOKUP(V118,Minimas!$C$3:$CD$12,5,FALSE)</f>
        <v>#VALUE!</v>
      </c>
      <c r="AF118" s="113" t="e">
        <f>T118-HLOOKUP(V118,Minimas!$C$3:$CD$12,6,FALSE)</f>
        <v>#VALUE!</v>
      </c>
      <c r="AG118" s="113" t="e">
        <f>T118-HLOOKUP(V118,Minimas!$C$3:$CD$12,7,FALSE)</f>
        <v>#VALUE!</v>
      </c>
      <c r="AH118" s="113" t="e">
        <f>T118-HLOOKUP(V118,Minimas!$C$3:$CD$12,8,FALSE)</f>
        <v>#VALUE!</v>
      </c>
      <c r="AI118" s="113" t="e">
        <f>T118-HLOOKUP(V118,Minimas!$C$3:$CD$12,9,FALSE)</f>
        <v>#VALUE!</v>
      </c>
      <c r="AJ118" s="113" t="e">
        <f>T118-HLOOKUP(V118,Minimas!$C$3:$CD$12,10,FALSE)</f>
        <v>#VALUE!</v>
      </c>
      <c r="AK118" s="114" t="str">
        <f t="shared" si="20"/>
        <v xml:space="preserve"> </v>
      </c>
      <c r="AL118" s="114"/>
      <c r="AM118" s="114" t="str">
        <f t="shared" si="21"/>
        <v xml:space="preserve"> </v>
      </c>
      <c r="AN118" s="114" t="str">
        <f t="shared" si="22"/>
        <v xml:space="preserve"> </v>
      </c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</row>
    <row r="119" spans="2:107" s="5" customFormat="1" ht="30" customHeight="1" x14ac:dyDescent="0.2">
      <c r="B119" s="83"/>
      <c r="C119" s="86"/>
      <c r="D119" s="87"/>
      <c r="E119" s="89"/>
      <c r="F119" s="117"/>
      <c r="G119" s="118"/>
      <c r="H119" s="91"/>
      <c r="I119" s="94"/>
      <c r="J119" s="95"/>
      <c r="K119" s="81"/>
      <c r="L119" s="100"/>
      <c r="M119" s="101"/>
      <c r="N119" s="101"/>
      <c r="O119" s="102" t="str">
        <f t="shared" si="15"/>
        <v/>
      </c>
      <c r="P119" s="100"/>
      <c r="Q119" s="101"/>
      <c r="R119" s="101"/>
      <c r="S119" s="102" t="str">
        <f t="shared" si="16"/>
        <v/>
      </c>
      <c r="T119" s="104" t="str">
        <f t="shared" si="17"/>
        <v/>
      </c>
      <c r="U119" s="105" t="str">
        <f t="shared" si="18"/>
        <v xml:space="preserve">   </v>
      </c>
      <c r="V119" s="106" t="str">
        <f>IF(E119=0," ",IF(E119="H",IF(H119&lt;2000,VLOOKUP(K119,Minimas!$A$15:$G$29,7),IF(AND(H119&gt;1999,H119&lt;2003),VLOOKUP(K119,Minimas!$A$15:$G$29,6),IF(AND(H119&gt;2002,H119&lt;2005),VLOOKUP(K119,Minimas!$A$15:$G$29,5),IF(AND(H119&gt;2004,H119&lt;2007),VLOOKUP(K119,Minimas!$A$15:$G$29,4),VLOOKUP(K119,Minimas!$A$15:$G$29,3))))),IF(H119&lt;2000,VLOOKUP(K119,Minimas!$H$15:$N$29,7),IF(AND(H119&gt;1999,H119&lt;2003),VLOOKUP(K119,Minimas!$H$15:$N$29,6),IF(AND(H119&gt;2002,H119&lt;2005),VLOOKUP(K119,Minimas!$H$15:$N$29,5),IF(AND(H119&gt;2004,H119&lt;2007),VLOOKUP(K119,Minimas!$H$15:$N$29,4),VLOOKUP(K119,Minimas!$H$15:$N$29,3)))))))</f>
        <v xml:space="preserve"> </v>
      </c>
      <c r="W119" s="107" t="str">
        <f t="shared" si="19"/>
        <v/>
      </c>
      <c r="X119" s="42"/>
      <c r="Y119" s="42"/>
      <c r="AB119" s="113" t="e">
        <f>T119-HLOOKUP(V119,Minimas!$C$3:$CD$12,2,FALSE)</f>
        <v>#VALUE!</v>
      </c>
      <c r="AC119" s="113" t="e">
        <f>T119-HLOOKUP(V119,Minimas!$C$3:$CD$12,3,FALSE)</f>
        <v>#VALUE!</v>
      </c>
      <c r="AD119" s="113" t="e">
        <f>T119-HLOOKUP(V119,Minimas!$C$3:$CD$12,4,FALSE)</f>
        <v>#VALUE!</v>
      </c>
      <c r="AE119" s="113" t="e">
        <f>T119-HLOOKUP(V119,Minimas!$C$3:$CD$12,5,FALSE)</f>
        <v>#VALUE!</v>
      </c>
      <c r="AF119" s="113" t="e">
        <f>T119-HLOOKUP(V119,Minimas!$C$3:$CD$12,6,FALSE)</f>
        <v>#VALUE!</v>
      </c>
      <c r="AG119" s="113" t="e">
        <f>T119-HLOOKUP(V119,Minimas!$C$3:$CD$12,7,FALSE)</f>
        <v>#VALUE!</v>
      </c>
      <c r="AH119" s="113" t="e">
        <f>T119-HLOOKUP(V119,Minimas!$C$3:$CD$12,8,FALSE)</f>
        <v>#VALUE!</v>
      </c>
      <c r="AI119" s="113" t="e">
        <f>T119-HLOOKUP(V119,Minimas!$C$3:$CD$12,9,FALSE)</f>
        <v>#VALUE!</v>
      </c>
      <c r="AJ119" s="113" t="e">
        <f>T119-HLOOKUP(V119,Minimas!$C$3:$CD$12,10,FALSE)</f>
        <v>#VALUE!</v>
      </c>
      <c r="AK119" s="114" t="str">
        <f t="shared" si="20"/>
        <v xml:space="preserve"> </v>
      </c>
      <c r="AL119" s="114"/>
      <c r="AM119" s="114" t="str">
        <f t="shared" si="21"/>
        <v xml:space="preserve"> </v>
      </c>
      <c r="AN119" s="114" t="str">
        <f t="shared" si="22"/>
        <v xml:space="preserve"> </v>
      </c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</row>
    <row r="120" spans="2:107" s="5" customFormat="1" ht="30" customHeight="1" x14ac:dyDescent="0.2">
      <c r="B120" s="83"/>
      <c r="C120" s="86"/>
      <c r="D120" s="87"/>
      <c r="E120" s="89"/>
      <c r="F120" s="117"/>
      <c r="G120" s="118"/>
      <c r="H120" s="91"/>
      <c r="I120" s="94"/>
      <c r="J120" s="95"/>
      <c r="K120" s="81"/>
      <c r="L120" s="100"/>
      <c r="M120" s="101"/>
      <c r="N120" s="101"/>
      <c r="O120" s="102" t="str">
        <f t="shared" si="15"/>
        <v/>
      </c>
      <c r="P120" s="100"/>
      <c r="Q120" s="101"/>
      <c r="R120" s="101"/>
      <c r="S120" s="102" t="str">
        <f t="shared" si="16"/>
        <v/>
      </c>
      <c r="T120" s="104" t="str">
        <f t="shared" si="17"/>
        <v/>
      </c>
      <c r="U120" s="105" t="str">
        <f t="shared" si="18"/>
        <v xml:space="preserve">   </v>
      </c>
      <c r="V120" s="106" t="str">
        <f>IF(E120=0," ",IF(E120="H",IF(H120&lt;2000,VLOOKUP(K120,Minimas!$A$15:$G$29,7),IF(AND(H120&gt;1999,H120&lt;2003),VLOOKUP(K120,Minimas!$A$15:$G$29,6),IF(AND(H120&gt;2002,H120&lt;2005),VLOOKUP(K120,Minimas!$A$15:$G$29,5),IF(AND(H120&gt;2004,H120&lt;2007),VLOOKUP(K120,Minimas!$A$15:$G$29,4),VLOOKUP(K120,Minimas!$A$15:$G$29,3))))),IF(H120&lt;2000,VLOOKUP(K120,Minimas!$H$15:$N$29,7),IF(AND(H120&gt;1999,H120&lt;2003),VLOOKUP(K120,Minimas!$H$15:$N$29,6),IF(AND(H120&gt;2002,H120&lt;2005),VLOOKUP(K120,Minimas!$H$15:$N$29,5),IF(AND(H120&gt;2004,H120&lt;2007),VLOOKUP(K120,Minimas!$H$15:$N$29,4),VLOOKUP(K120,Minimas!$H$15:$N$29,3)))))))</f>
        <v xml:space="preserve"> </v>
      </c>
      <c r="W120" s="107" t="str">
        <f t="shared" si="19"/>
        <v/>
      </c>
      <c r="X120" s="42"/>
      <c r="Y120" s="42"/>
      <c r="AB120" s="113" t="e">
        <f>T120-HLOOKUP(V120,Minimas!$C$3:$CD$12,2,FALSE)</f>
        <v>#VALUE!</v>
      </c>
      <c r="AC120" s="113" t="e">
        <f>T120-HLOOKUP(V120,Minimas!$C$3:$CD$12,3,FALSE)</f>
        <v>#VALUE!</v>
      </c>
      <c r="AD120" s="113" t="e">
        <f>T120-HLOOKUP(V120,Minimas!$C$3:$CD$12,4,FALSE)</f>
        <v>#VALUE!</v>
      </c>
      <c r="AE120" s="113" t="e">
        <f>T120-HLOOKUP(V120,Minimas!$C$3:$CD$12,5,FALSE)</f>
        <v>#VALUE!</v>
      </c>
      <c r="AF120" s="113" t="e">
        <f>T120-HLOOKUP(V120,Minimas!$C$3:$CD$12,6,FALSE)</f>
        <v>#VALUE!</v>
      </c>
      <c r="AG120" s="113" t="e">
        <f>T120-HLOOKUP(V120,Minimas!$C$3:$CD$12,7,FALSE)</f>
        <v>#VALUE!</v>
      </c>
      <c r="AH120" s="113" t="e">
        <f>T120-HLOOKUP(V120,Minimas!$C$3:$CD$12,8,FALSE)</f>
        <v>#VALUE!</v>
      </c>
      <c r="AI120" s="113" t="e">
        <f>T120-HLOOKUP(V120,Minimas!$C$3:$CD$12,9,FALSE)</f>
        <v>#VALUE!</v>
      </c>
      <c r="AJ120" s="113" t="e">
        <f>T120-HLOOKUP(V120,Minimas!$C$3:$CD$12,10,FALSE)</f>
        <v>#VALUE!</v>
      </c>
      <c r="AK120" s="114" t="str">
        <f t="shared" si="20"/>
        <v xml:space="preserve"> </v>
      </c>
      <c r="AL120" s="114"/>
      <c r="AM120" s="114" t="str">
        <f t="shared" si="21"/>
        <v xml:space="preserve"> </v>
      </c>
      <c r="AN120" s="114" t="str">
        <f t="shared" si="22"/>
        <v xml:space="preserve"> </v>
      </c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</row>
    <row r="121" spans="2:107" s="5" customFormat="1" ht="30" customHeight="1" x14ac:dyDescent="0.2">
      <c r="B121" s="83"/>
      <c r="C121" s="86"/>
      <c r="D121" s="87"/>
      <c r="E121" s="89"/>
      <c r="F121" s="117"/>
      <c r="G121" s="118"/>
      <c r="H121" s="91"/>
      <c r="I121" s="94"/>
      <c r="J121" s="95"/>
      <c r="K121" s="81"/>
      <c r="L121" s="100"/>
      <c r="M121" s="101"/>
      <c r="N121" s="101"/>
      <c r="O121" s="102" t="str">
        <f t="shared" si="15"/>
        <v/>
      </c>
      <c r="P121" s="100"/>
      <c r="Q121" s="101"/>
      <c r="R121" s="101"/>
      <c r="S121" s="102" t="str">
        <f t="shared" si="16"/>
        <v/>
      </c>
      <c r="T121" s="104" t="str">
        <f t="shared" si="17"/>
        <v/>
      </c>
      <c r="U121" s="105" t="str">
        <f t="shared" si="18"/>
        <v xml:space="preserve">   </v>
      </c>
      <c r="V121" s="106" t="str">
        <f>IF(E121=0," ",IF(E121="H",IF(H121&lt;2000,VLOOKUP(K121,Minimas!$A$15:$G$29,7),IF(AND(H121&gt;1999,H121&lt;2003),VLOOKUP(K121,Minimas!$A$15:$G$29,6),IF(AND(H121&gt;2002,H121&lt;2005),VLOOKUP(K121,Minimas!$A$15:$G$29,5),IF(AND(H121&gt;2004,H121&lt;2007),VLOOKUP(K121,Minimas!$A$15:$G$29,4),VLOOKUP(K121,Minimas!$A$15:$G$29,3))))),IF(H121&lt;2000,VLOOKUP(K121,Minimas!$H$15:$N$29,7),IF(AND(H121&gt;1999,H121&lt;2003),VLOOKUP(K121,Minimas!$H$15:$N$29,6),IF(AND(H121&gt;2002,H121&lt;2005),VLOOKUP(K121,Minimas!$H$15:$N$29,5),IF(AND(H121&gt;2004,H121&lt;2007),VLOOKUP(K121,Minimas!$H$15:$N$29,4),VLOOKUP(K121,Minimas!$H$15:$N$29,3)))))))</f>
        <v xml:space="preserve"> </v>
      </c>
      <c r="W121" s="107" t="str">
        <f t="shared" si="19"/>
        <v/>
      </c>
      <c r="X121" s="42"/>
      <c r="Y121" s="42"/>
      <c r="AB121" s="113" t="e">
        <f>T121-HLOOKUP(V121,Minimas!$C$3:$CD$12,2,FALSE)</f>
        <v>#VALUE!</v>
      </c>
      <c r="AC121" s="113" t="e">
        <f>T121-HLOOKUP(V121,Minimas!$C$3:$CD$12,3,FALSE)</f>
        <v>#VALUE!</v>
      </c>
      <c r="AD121" s="113" t="e">
        <f>T121-HLOOKUP(V121,Minimas!$C$3:$CD$12,4,FALSE)</f>
        <v>#VALUE!</v>
      </c>
      <c r="AE121" s="113" t="e">
        <f>T121-HLOOKUP(V121,Minimas!$C$3:$CD$12,5,FALSE)</f>
        <v>#VALUE!</v>
      </c>
      <c r="AF121" s="113" t="e">
        <f>T121-HLOOKUP(V121,Minimas!$C$3:$CD$12,6,FALSE)</f>
        <v>#VALUE!</v>
      </c>
      <c r="AG121" s="113" t="e">
        <f>T121-HLOOKUP(V121,Minimas!$C$3:$CD$12,7,FALSE)</f>
        <v>#VALUE!</v>
      </c>
      <c r="AH121" s="113" t="e">
        <f>T121-HLOOKUP(V121,Minimas!$C$3:$CD$12,8,FALSE)</f>
        <v>#VALUE!</v>
      </c>
      <c r="AI121" s="113" t="e">
        <f>T121-HLOOKUP(V121,Minimas!$C$3:$CD$12,9,FALSE)</f>
        <v>#VALUE!</v>
      </c>
      <c r="AJ121" s="113" t="e">
        <f>T121-HLOOKUP(V121,Minimas!$C$3:$CD$12,10,FALSE)</f>
        <v>#VALUE!</v>
      </c>
      <c r="AK121" s="114" t="str">
        <f t="shared" si="20"/>
        <v xml:space="preserve"> </v>
      </c>
      <c r="AL121" s="114"/>
      <c r="AM121" s="114" t="str">
        <f t="shared" si="21"/>
        <v xml:space="preserve"> </v>
      </c>
      <c r="AN121" s="114" t="str">
        <f t="shared" si="22"/>
        <v xml:space="preserve"> </v>
      </c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</row>
    <row r="122" spans="2:107" s="5" customFormat="1" ht="30" customHeight="1" x14ac:dyDescent="0.2">
      <c r="B122" s="83"/>
      <c r="C122" s="86"/>
      <c r="D122" s="87"/>
      <c r="E122" s="89"/>
      <c r="F122" s="117"/>
      <c r="G122" s="118"/>
      <c r="H122" s="91"/>
      <c r="I122" s="94"/>
      <c r="J122" s="95"/>
      <c r="K122" s="81"/>
      <c r="L122" s="100"/>
      <c r="M122" s="101"/>
      <c r="N122" s="101"/>
      <c r="O122" s="102" t="str">
        <f t="shared" si="15"/>
        <v/>
      </c>
      <c r="P122" s="100"/>
      <c r="Q122" s="101"/>
      <c r="R122" s="101"/>
      <c r="S122" s="102" t="str">
        <f t="shared" si="16"/>
        <v/>
      </c>
      <c r="T122" s="104" t="str">
        <f t="shared" si="17"/>
        <v/>
      </c>
      <c r="U122" s="105" t="str">
        <f t="shared" si="18"/>
        <v xml:space="preserve">   </v>
      </c>
      <c r="V122" s="106" t="str">
        <f>IF(E122=0," ",IF(E122="H",IF(H122&lt;2000,VLOOKUP(K122,Minimas!$A$15:$G$29,7),IF(AND(H122&gt;1999,H122&lt;2003),VLOOKUP(K122,Minimas!$A$15:$G$29,6),IF(AND(H122&gt;2002,H122&lt;2005),VLOOKUP(K122,Minimas!$A$15:$G$29,5),IF(AND(H122&gt;2004,H122&lt;2007),VLOOKUP(K122,Minimas!$A$15:$G$29,4),VLOOKUP(K122,Minimas!$A$15:$G$29,3))))),IF(H122&lt;2000,VLOOKUP(K122,Minimas!$H$15:$N$29,7),IF(AND(H122&gt;1999,H122&lt;2003),VLOOKUP(K122,Minimas!$H$15:$N$29,6),IF(AND(H122&gt;2002,H122&lt;2005),VLOOKUP(K122,Minimas!$H$15:$N$29,5),IF(AND(H122&gt;2004,H122&lt;2007),VLOOKUP(K122,Minimas!$H$15:$N$29,4),VLOOKUP(K122,Minimas!$H$15:$N$29,3)))))))</f>
        <v xml:space="preserve"> </v>
      </c>
      <c r="W122" s="107" t="str">
        <f t="shared" si="19"/>
        <v/>
      </c>
      <c r="X122" s="42"/>
      <c r="Y122" s="42"/>
      <c r="AB122" s="113" t="e">
        <f>T122-HLOOKUP(V122,Minimas!$C$3:$CD$12,2,FALSE)</f>
        <v>#VALUE!</v>
      </c>
      <c r="AC122" s="113" t="e">
        <f>T122-HLOOKUP(V122,Minimas!$C$3:$CD$12,3,FALSE)</f>
        <v>#VALUE!</v>
      </c>
      <c r="AD122" s="113" t="e">
        <f>T122-HLOOKUP(V122,Minimas!$C$3:$CD$12,4,FALSE)</f>
        <v>#VALUE!</v>
      </c>
      <c r="AE122" s="113" t="e">
        <f>T122-HLOOKUP(V122,Minimas!$C$3:$CD$12,5,FALSE)</f>
        <v>#VALUE!</v>
      </c>
      <c r="AF122" s="113" t="e">
        <f>T122-HLOOKUP(V122,Minimas!$C$3:$CD$12,6,FALSE)</f>
        <v>#VALUE!</v>
      </c>
      <c r="AG122" s="113" t="e">
        <f>T122-HLOOKUP(V122,Minimas!$C$3:$CD$12,7,FALSE)</f>
        <v>#VALUE!</v>
      </c>
      <c r="AH122" s="113" t="e">
        <f>T122-HLOOKUP(V122,Minimas!$C$3:$CD$12,8,FALSE)</f>
        <v>#VALUE!</v>
      </c>
      <c r="AI122" s="113" t="e">
        <f>T122-HLOOKUP(V122,Minimas!$C$3:$CD$12,9,FALSE)</f>
        <v>#VALUE!</v>
      </c>
      <c r="AJ122" s="113" t="e">
        <f>T122-HLOOKUP(V122,Minimas!$C$3:$CD$12,10,FALSE)</f>
        <v>#VALUE!</v>
      </c>
      <c r="AK122" s="114" t="str">
        <f t="shared" si="20"/>
        <v xml:space="preserve"> </v>
      </c>
      <c r="AL122" s="114"/>
      <c r="AM122" s="114" t="str">
        <f t="shared" si="21"/>
        <v xml:space="preserve"> </v>
      </c>
      <c r="AN122" s="114" t="str">
        <f t="shared" si="22"/>
        <v xml:space="preserve"> </v>
      </c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</row>
    <row r="123" spans="2:107" s="5" customFormat="1" ht="30" customHeight="1" x14ac:dyDescent="0.2">
      <c r="B123" s="83"/>
      <c r="C123" s="86"/>
      <c r="D123" s="87"/>
      <c r="E123" s="89"/>
      <c r="F123" s="117"/>
      <c r="G123" s="118"/>
      <c r="H123" s="91"/>
      <c r="I123" s="94"/>
      <c r="J123" s="95"/>
      <c r="K123" s="81"/>
      <c r="L123" s="100"/>
      <c r="M123" s="101"/>
      <c r="N123" s="101"/>
      <c r="O123" s="102" t="str">
        <f t="shared" si="15"/>
        <v/>
      </c>
      <c r="P123" s="100"/>
      <c r="Q123" s="101"/>
      <c r="R123" s="101"/>
      <c r="S123" s="102" t="str">
        <f t="shared" si="16"/>
        <v/>
      </c>
      <c r="T123" s="104" t="str">
        <f t="shared" si="17"/>
        <v/>
      </c>
      <c r="U123" s="105" t="str">
        <f t="shared" si="18"/>
        <v xml:space="preserve">   </v>
      </c>
      <c r="V123" s="106" t="str">
        <f>IF(E123=0," ",IF(E123="H",IF(H123&lt;2000,VLOOKUP(K123,Minimas!$A$15:$G$29,7),IF(AND(H123&gt;1999,H123&lt;2003),VLOOKUP(K123,Minimas!$A$15:$G$29,6),IF(AND(H123&gt;2002,H123&lt;2005),VLOOKUP(K123,Minimas!$A$15:$G$29,5),IF(AND(H123&gt;2004,H123&lt;2007),VLOOKUP(K123,Minimas!$A$15:$G$29,4),VLOOKUP(K123,Minimas!$A$15:$G$29,3))))),IF(H123&lt;2000,VLOOKUP(K123,Minimas!$H$15:$N$29,7),IF(AND(H123&gt;1999,H123&lt;2003),VLOOKUP(K123,Minimas!$H$15:$N$29,6),IF(AND(H123&gt;2002,H123&lt;2005),VLOOKUP(K123,Minimas!$H$15:$N$29,5),IF(AND(H123&gt;2004,H123&lt;2007),VLOOKUP(K123,Minimas!$H$15:$N$29,4),VLOOKUP(K123,Minimas!$H$15:$N$29,3)))))))</f>
        <v xml:space="preserve"> </v>
      </c>
      <c r="W123" s="107" t="str">
        <f t="shared" si="19"/>
        <v/>
      </c>
      <c r="X123" s="42"/>
      <c r="Y123" s="42"/>
      <c r="AB123" s="113" t="e">
        <f>T123-HLOOKUP(V123,Minimas!$C$3:$CD$12,2,FALSE)</f>
        <v>#VALUE!</v>
      </c>
      <c r="AC123" s="113" t="e">
        <f>T123-HLOOKUP(V123,Minimas!$C$3:$CD$12,3,FALSE)</f>
        <v>#VALUE!</v>
      </c>
      <c r="AD123" s="113" t="e">
        <f>T123-HLOOKUP(V123,Minimas!$C$3:$CD$12,4,FALSE)</f>
        <v>#VALUE!</v>
      </c>
      <c r="AE123" s="113" t="e">
        <f>T123-HLOOKUP(V123,Minimas!$C$3:$CD$12,5,FALSE)</f>
        <v>#VALUE!</v>
      </c>
      <c r="AF123" s="113" t="e">
        <f>T123-HLOOKUP(V123,Minimas!$C$3:$CD$12,6,FALSE)</f>
        <v>#VALUE!</v>
      </c>
      <c r="AG123" s="113" t="e">
        <f>T123-HLOOKUP(V123,Minimas!$C$3:$CD$12,7,FALSE)</f>
        <v>#VALUE!</v>
      </c>
      <c r="AH123" s="113" t="e">
        <f>T123-HLOOKUP(V123,Minimas!$C$3:$CD$12,8,FALSE)</f>
        <v>#VALUE!</v>
      </c>
      <c r="AI123" s="113" t="e">
        <f>T123-HLOOKUP(V123,Minimas!$C$3:$CD$12,9,FALSE)</f>
        <v>#VALUE!</v>
      </c>
      <c r="AJ123" s="113" t="e">
        <f>T123-HLOOKUP(V123,Minimas!$C$3:$CD$12,10,FALSE)</f>
        <v>#VALUE!</v>
      </c>
      <c r="AK123" s="114" t="str">
        <f t="shared" si="20"/>
        <v xml:space="preserve"> </v>
      </c>
      <c r="AL123" s="114"/>
      <c r="AM123" s="114" t="str">
        <f t="shared" si="21"/>
        <v xml:space="preserve"> </v>
      </c>
      <c r="AN123" s="114" t="str">
        <f t="shared" si="22"/>
        <v xml:space="preserve"> </v>
      </c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</row>
    <row r="124" spans="2:107" s="5" customFormat="1" ht="30" customHeight="1" x14ac:dyDescent="0.2">
      <c r="B124" s="83"/>
      <c r="C124" s="86"/>
      <c r="D124" s="87"/>
      <c r="E124" s="89"/>
      <c r="F124" s="117"/>
      <c r="G124" s="118"/>
      <c r="H124" s="91"/>
      <c r="I124" s="94"/>
      <c r="J124" s="95"/>
      <c r="K124" s="81"/>
      <c r="L124" s="100"/>
      <c r="M124" s="101"/>
      <c r="N124" s="101"/>
      <c r="O124" s="102" t="str">
        <f t="shared" si="15"/>
        <v/>
      </c>
      <c r="P124" s="100"/>
      <c r="Q124" s="101"/>
      <c r="R124" s="101"/>
      <c r="S124" s="102" t="str">
        <f t="shared" si="16"/>
        <v/>
      </c>
      <c r="T124" s="104" t="str">
        <f t="shared" si="17"/>
        <v/>
      </c>
      <c r="U124" s="105" t="str">
        <f t="shared" si="18"/>
        <v xml:space="preserve">   </v>
      </c>
      <c r="V124" s="106" t="str">
        <f>IF(E124=0," ",IF(E124="H",IF(H124&lt;2000,VLOOKUP(K124,Minimas!$A$15:$G$29,7),IF(AND(H124&gt;1999,H124&lt;2003),VLOOKUP(K124,Minimas!$A$15:$G$29,6),IF(AND(H124&gt;2002,H124&lt;2005),VLOOKUP(K124,Minimas!$A$15:$G$29,5),IF(AND(H124&gt;2004,H124&lt;2007),VLOOKUP(K124,Minimas!$A$15:$G$29,4),VLOOKUP(K124,Minimas!$A$15:$G$29,3))))),IF(H124&lt;2000,VLOOKUP(K124,Minimas!$H$15:$N$29,7),IF(AND(H124&gt;1999,H124&lt;2003),VLOOKUP(K124,Minimas!$H$15:$N$29,6),IF(AND(H124&gt;2002,H124&lt;2005),VLOOKUP(K124,Minimas!$H$15:$N$29,5),IF(AND(H124&gt;2004,H124&lt;2007),VLOOKUP(K124,Minimas!$H$15:$N$29,4),VLOOKUP(K124,Minimas!$H$15:$N$29,3)))))))</f>
        <v xml:space="preserve"> </v>
      </c>
      <c r="W124" s="107" t="str">
        <f t="shared" si="19"/>
        <v/>
      </c>
      <c r="X124" s="42"/>
      <c r="Y124" s="42"/>
      <c r="AB124" s="113" t="e">
        <f>T124-HLOOKUP(V124,Minimas!$C$3:$CD$12,2,FALSE)</f>
        <v>#VALUE!</v>
      </c>
      <c r="AC124" s="113" t="e">
        <f>T124-HLOOKUP(V124,Minimas!$C$3:$CD$12,3,FALSE)</f>
        <v>#VALUE!</v>
      </c>
      <c r="AD124" s="113" t="e">
        <f>T124-HLOOKUP(V124,Minimas!$C$3:$CD$12,4,FALSE)</f>
        <v>#VALUE!</v>
      </c>
      <c r="AE124" s="113" t="e">
        <f>T124-HLOOKUP(V124,Minimas!$C$3:$CD$12,5,FALSE)</f>
        <v>#VALUE!</v>
      </c>
      <c r="AF124" s="113" t="e">
        <f>T124-HLOOKUP(V124,Minimas!$C$3:$CD$12,6,FALSE)</f>
        <v>#VALUE!</v>
      </c>
      <c r="AG124" s="113" t="e">
        <f>T124-HLOOKUP(V124,Minimas!$C$3:$CD$12,7,FALSE)</f>
        <v>#VALUE!</v>
      </c>
      <c r="AH124" s="113" t="e">
        <f>T124-HLOOKUP(V124,Minimas!$C$3:$CD$12,8,FALSE)</f>
        <v>#VALUE!</v>
      </c>
      <c r="AI124" s="113" t="e">
        <f>T124-HLOOKUP(V124,Minimas!$C$3:$CD$12,9,FALSE)</f>
        <v>#VALUE!</v>
      </c>
      <c r="AJ124" s="113" t="e">
        <f>T124-HLOOKUP(V124,Minimas!$C$3:$CD$12,10,FALSE)</f>
        <v>#VALUE!</v>
      </c>
      <c r="AK124" s="114" t="str">
        <f t="shared" si="20"/>
        <v xml:space="preserve"> </v>
      </c>
      <c r="AL124" s="114"/>
      <c r="AM124" s="114" t="str">
        <f t="shared" si="21"/>
        <v xml:space="preserve"> </v>
      </c>
      <c r="AN124" s="114" t="str">
        <f t="shared" si="22"/>
        <v xml:space="preserve"> </v>
      </c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</row>
    <row r="125" spans="2:107" s="5" customFormat="1" ht="30" customHeight="1" x14ac:dyDescent="0.2">
      <c r="B125" s="83"/>
      <c r="C125" s="86"/>
      <c r="D125" s="87"/>
      <c r="E125" s="89"/>
      <c r="F125" s="117"/>
      <c r="G125" s="118"/>
      <c r="H125" s="91"/>
      <c r="I125" s="94"/>
      <c r="J125" s="95"/>
      <c r="K125" s="81"/>
      <c r="L125" s="100"/>
      <c r="M125" s="101"/>
      <c r="N125" s="101"/>
      <c r="O125" s="102" t="str">
        <f t="shared" si="15"/>
        <v/>
      </c>
      <c r="P125" s="100"/>
      <c r="Q125" s="101"/>
      <c r="R125" s="101"/>
      <c r="S125" s="102" t="str">
        <f t="shared" si="16"/>
        <v/>
      </c>
      <c r="T125" s="104" t="str">
        <f t="shared" si="17"/>
        <v/>
      </c>
      <c r="U125" s="105" t="str">
        <f t="shared" si="18"/>
        <v xml:space="preserve">   </v>
      </c>
      <c r="V125" s="106" t="str">
        <f>IF(E125=0," ",IF(E125="H",IF(H125&lt;2000,VLOOKUP(K125,Minimas!$A$15:$G$29,7),IF(AND(H125&gt;1999,H125&lt;2003),VLOOKUP(K125,Minimas!$A$15:$G$29,6),IF(AND(H125&gt;2002,H125&lt;2005),VLOOKUP(K125,Minimas!$A$15:$G$29,5),IF(AND(H125&gt;2004,H125&lt;2007),VLOOKUP(K125,Minimas!$A$15:$G$29,4),VLOOKUP(K125,Minimas!$A$15:$G$29,3))))),IF(H125&lt;2000,VLOOKUP(K125,Minimas!$H$15:$N$29,7),IF(AND(H125&gt;1999,H125&lt;2003),VLOOKUP(K125,Minimas!$H$15:$N$29,6),IF(AND(H125&gt;2002,H125&lt;2005),VLOOKUP(K125,Minimas!$H$15:$N$29,5),IF(AND(H125&gt;2004,H125&lt;2007),VLOOKUP(K125,Minimas!$H$15:$N$29,4),VLOOKUP(K125,Minimas!$H$15:$N$29,3)))))))</f>
        <v xml:space="preserve"> </v>
      </c>
      <c r="W125" s="107" t="str">
        <f t="shared" si="19"/>
        <v/>
      </c>
      <c r="X125" s="42"/>
      <c r="Y125" s="42"/>
      <c r="AB125" s="113" t="e">
        <f>T125-HLOOKUP(V125,Minimas!$C$3:$CD$12,2,FALSE)</f>
        <v>#VALUE!</v>
      </c>
      <c r="AC125" s="113" t="e">
        <f>T125-HLOOKUP(V125,Minimas!$C$3:$CD$12,3,FALSE)</f>
        <v>#VALUE!</v>
      </c>
      <c r="AD125" s="113" t="e">
        <f>T125-HLOOKUP(V125,Minimas!$C$3:$CD$12,4,FALSE)</f>
        <v>#VALUE!</v>
      </c>
      <c r="AE125" s="113" t="e">
        <f>T125-HLOOKUP(V125,Minimas!$C$3:$CD$12,5,FALSE)</f>
        <v>#VALUE!</v>
      </c>
      <c r="AF125" s="113" t="e">
        <f>T125-HLOOKUP(V125,Minimas!$C$3:$CD$12,6,FALSE)</f>
        <v>#VALUE!</v>
      </c>
      <c r="AG125" s="113" t="e">
        <f>T125-HLOOKUP(V125,Minimas!$C$3:$CD$12,7,FALSE)</f>
        <v>#VALUE!</v>
      </c>
      <c r="AH125" s="113" t="e">
        <f>T125-HLOOKUP(V125,Minimas!$C$3:$CD$12,8,FALSE)</f>
        <v>#VALUE!</v>
      </c>
      <c r="AI125" s="113" t="e">
        <f>T125-HLOOKUP(V125,Minimas!$C$3:$CD$12,9,FALSE)</f>
        <v>#VALUE!</v>
      </c>
      <c r="AJ125" s="113" t="e">
        <f>T125-HLOOKUP(V125,Minimas!$C$3:$CD$12,10,FALSE)</f>
        <v>#VALUE!</v>
      </c>
      <c r="AK125" s="114" t="str">
        <f t="shared" si="20"/>
        <v xml:space="preserve"> </v>
      </c>
      <c r="AL125" s="114"/>
      <c r="AM125" s="114" t="str">
        <f t="shared" si="21"/>
        <v xml:space="preserve"> </v>
      </c>
      <c r="AN125" s="114" t="str">
        <f t="shared" si="22"/>
        <v xml:space="preserve"> </v>
      </c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</row>
    <row r="126" spans="2:107" s="5" customFormat="1" ht="30" customHeight="1" x14ac:dyDescent="0.2">
      <c r="B126" s="83"/>
      <c r="C126" s="86"/>
      <c r="D126" s="87"/>
      <c r="E126" s="89"/>
      <c r="F126" s="117"/>
      <c r="G126" s="118"/>
      <c r="H126" s="91"/>
      <c r="I126" s="94"/>
      <c r="J126" s="95"/>
      <c r="K126" s="81"/>
      <c r="L126" s="100"/>
      <c r="M126" s="101"/>
      <c r="N126" s="101"/>
      <c r="O126" s="102" t="str">
        <f t="shared" si="15"/>
        <v/>
      </c>
      <c r="P126" s="100"/>
      <c r="Q126" s="101"/>
      <c r="R126" s="101"/>
      <c r="S126" s="102" t="str">
        <f t="shared" si="16"/>
        <v/>
      </c>
      <c r="T126" s="104" t="str">
        <f t="shared" si="17"/>
        <v/>
      </c>
      <c r="U126" s="105" t="str">
        <f t="shared" si="18"/>
        <v xml:space="preserve">   </v>
      </c>
      <c r="V126" s="106" t="str">
        <f>IF(E126=0," ",IF(E126="H",IF(H126&lt;2000,VLOOKUP(K126,Minimas!$A$15:$G$29,7),IF(AND(H126&gt;1999,H126&lt;2003),VLOOKUP(K126,Minimas!$A$15:$G$29,6),IF(AND(H126&gt;2002,H126&lt;2005),VLOOKUP(K126,Minimas!$A$15:$G$29,5),IF(AND(H126&gt;2004,H126&lt;2007),VLOOKUP(K126,Minimas!$A$15:$G$29,4),VLOOKUP(K126,Minimas!$A$15:$G$29,3))))),IF(H126&lt;2000,VLOOKUP(K126,Minimas!$H$15:$N$29,7),IF(AND(H126&gt;1999,H126&lt;2003),VLOOKUP(K126,Minimas!$H$15:$N$29,6),IF(AND(H126&gt;2002,H126&lt;2005),VLOOKUP(K126,Minimas!$H$15:$N$29,5),IF(AND(H126&gt;2004,H126&lt;2007),VLOOKUP(K126,Minimas!$H$15:$N$29,4),VLOOKUP(K126,Minimas!$H$15:$N$29,3)))))))</f>
        <v xml:space="preserve"> </v>
      </c>
      <c r="W126" s="107" t="str">
        <f t="shared" si="19"/>
        <v/>
      </c>
      <c r="X126" s="42"/>
      <c r="Y126" s="42"/>
      <c r="AB126" s="113" t="e">
        <f>T126-HLOOKUP(V126,Minimas!$C$3:$CD$12,2,FALSE)</f>
        <v>#VALUE!</v>
      </c>
      <c r="AC126" s="113" t="e">
        <f>T126-HLOOKUP(V126,Minimas!$C$3:$CD$12,3,FALSE)</f>
        <v>#VALUE!</v>
      </c>
      <c r="AD126" s="113" t="e">
        <f>T126-HLOOKUP(V126,Minimas!$C$3:$CD$12,4,FALSE)</f>
        <v>#VALUE!</v>
      </c>
      <c r="AE126" s="113" t="e">
        <f>T126-HLOOKUP(V126,Minimas!$C$3:$CD$12,5,FALSE)</f>
        <v>#VALUE!</v>
      </c>
      <c r="AF126" s="113" t="e">
        <f>T126-HLOOKUP(V126,Minimas!$C$3:$CD$12,6,FALSE)</f>
        <v>#VALUE!</v>
      </c>
      <c r="AG126" s="113" t="e">
        <f>T126-HLOOKUP(V126,Minimas!$C$3:$CD$12,7,FALSE)</f>
        <v>#VALUE!</v>
      </c>
      <c r="AH126" s="113" t="e">
        <f>T126-HLOOKUP(V126,Minimas!$C$3:$CD$12,8,FALSE)</f>
        <v>#VALUE!</v>
      </c>
      <c r="AI126" s="113" t="e">
        <f>T126-HLOOKUP(V126,Minimas!$C$3:$CD$12,9,FALSE)</f>
        <v>#VALUE!</v>
      </c>
      <c r="AJ126" s="113" t="e">
        <f>T126-HLOOKUP(V126,Minimas!$C$3:$CD$12,10,FALSE)</f>
        <v>#VALUE!</v>
      </c>
      <c r="AK126" s="114" t="str">
        <f t="shared" si="20"/>
        <v xml:space="preserve"> </v>
      </c>
      <c r="AL126" s="114"/>
      <c r="AM126" s="114" t="str">
        <f t="shared" si="21"/>
        <v xml:space="preserve"> </v>
      </c>
      <c r="AN126" s="114" t="str">
        <f t="shared" si="22"/>
        <v xml:space="preserve"> </v>
      </c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</row>
    <row r="127" spans="2:107" s="5" customFormat="1" ht="30" customHeight="1" x14ac:dyDescent="0.2">
      <c r="B127" s="83"/>
      <c r="C127" s="86"/>
      <c r="D127" s="87"/>
      <c r="E127" s="89"/>
      <c r="F127" s="117"/>
      <c r="G127" s="118"/>
      <c r="H127" s="91"/>
      <c r="I127" s="94"/>
      <c r="J127" s="95"/>
      <c r="K127" s="81"/>
      <c r="L127" s="100"/>
      <c r="M127" s="101"/>
      <c r="N127" s="101"/>
      <c r="O127" s="102" t="str">
        <f t="shared" si="15"/>
        <v/>
      </c>
      <c r="P127" s="100"/>
      <c r="Q127" s="101"/>
      <c r="R127" s="101"/>
      <c r="S127" s="102" t="str">
        <f t="shared" si="16"/>
        <v/>
      </c>
      <c r="T127" s="104" t="str">
        <f t="shared" si="17"/>
        <v/>
      </c>
      <c r="U127" s="105" t="str">
        <f t="shared" si="18"/>
        <v xml:space="preserve">   </v>
      </c>
      <c r="V127" s="106" t="str">
        <f>IF(E127=0," ",IF(E127="H",IF(H127&lt;2000,VLOOKUP(K127,Minimas!$A$15:$G$29,7),IF(AND(H127&gt;1999,H127&lt;2003),VLOOKUP(K127,Minimas!$A$15:$G$29,6),IF(AND(H127&gt;2002,H127&lt;2005),VLOOKUP(K127,Minimas!$A$15:$G$29,5),IF(AND(H127&gt;2004,H127&lt;2007),VLOOKUP(K127,Minimas!$A$15:$G$29,4),VLOOKUP(K127,Minimas!$A$15:$G$29,3))))),IF(H127&lt;2000,VLOOKUP(K127,Minimas!$H$15:$N$29,7),IF(AND(H127&gt;1999,H127&lt;2003),VLOOKUP(K127,Minimas!$H$15:$N$29,6),IF(AND(H127&gt;2002,H127&lt;2005),VLOOKUP(K127,Minimas!$H$15:$N$29,5),IF(AND(H127&gt;2004,H127&lt;2007),VLOOKUP(K127,Minimas!$H$15:$N$29,4),VLOOKUP(K127,Minimas!$H$15:$N$29,3)))))))</f>
        <v xml:space="preserve"> </v>
      </c>
      <c r="W127" s="107" t="str">
        <f t="shared" si="19"/>
        <v/>
      </c>
      <c r="X127" s="42"/>
      <c r="Y127" s="42"/>
      <c r="AB127" s="113" t="e">
        <f>T127-HLOOKUP(V127,Minimas!$C$3:$CD$12,2,FALSE)</f>
        <v>#VALUE!</v>
      </c>
      <c r="AC127" s="113" t="e">
        <f>T127-HLOOKUP(V127,Minimas!$C$3:$CD$12,3,FALSE)</f>
        <v>#VALUE!</v>
      </c>
      <c r="AD127" s="113" t="e">
        <f>T127-HLOOKUP(V127,Minimas!$C$3:$CD$12,4,FALSE)</f>
        <v>#VALUE!</v>
      </c>
      <c r="AE127" s="113" t="e">
        <f>T127-HLOOKUP(V127,Minimas!$C$3:$CD$12,5,FALSE)</f>
        <v>#VALUE!</v>
      </c>
      <c r="AF127" s="113" t="e">
        <f>T127-HLOOKUP(V127,Minimas!$C$3:$CD$12,6,FALSE)</f>
        <v>#VALUE!</v>
      </c>
      <c r="AG127" s="113" t="e">
        <f>T127-HLOOKUP(V127,Minimas!$C$3:$CD$12,7,FALSE)</f>
        <v>#VALUE!</v>
      </c>
      <c r="AH127" s="113" t="e">
        <f>T127-HLOOKUP(V127,Minimas!$C$3:$CD$12,8,FALSE)</f>
        <v>#VALUE!</v>
      </c>
      <c r="AI127" s="113" t="e">
        <f>T127-HLOOKUP(V127,Minimas!$C$3:$CD$12,9,FALSE)</f>
        <v>#VALUE!</v>
      </c>
      <c r="AJ127" s="113" t="e">
        <f>T127-HLOOKUP(V127,Minimas!$C$3:$CD$12,10,FALSE)</f>
        <v>#VALUE!</v>
      </c>
      <c r="AK127" s="114" t="str">
        <f t="shared" si="20"/>
        <v xml:space="preserve"> </v>
      </c>
      <c r="AL127" s="114"/>
      <c r="AM127" s="114" t="str">
        <f t="shared" si="21"/>
        <v xml:space="preserve"> </v>
      </c>
      <c r="AN127" s="114" t="str">
        <f t="shared" si="22"/>
        <v xml:space="preserve"> </v>
      </c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</row>
    <row r="128" spans="2:107" s="5" customFormat="1" ht="30" customHeight="1" x14ac:dyDescent="0.2">
      <c r="B128" s="83"/>
      <c r="C128" s="86"/>
      <c r="D128" s="87"/>
      <c r="E128" s="89"/>
      <c r="F128" s="117"/>
      <c r="G128" s="118"/>
      <c r="H128" s="91"/>
      <c r="I128" s="94"/>
      <c r="J128" s="95"/>
      <c r="K128" s="81"/>
      <c r="L128" s="100"/>
      <c r="M128" s="101"/>
      <c r="N128" s="101"/>
      <c r="O128" s="102" t="str">
        <f t="shared" si="15"/>
        <v/>
      </c>
      <c r="P128" s="100"/>
      <c r="Q128" s="101"/>
      <c r="R128" s="101"/>
      <c r="S128" s="102" t="str">
        <f t="shared" si="16"/>
        <v/>
      </c>
      <c r="T128" s="104" t="str">
        <f t="shared" si="17"/>
        <v/>
      </c>
      <c r="U128" s="105" t="str">
        <f t="shared" si="18"/>
        <v xml:space="preserve">   </v>
      </c>
      <c r="V128" s="106" t="str">
        <f>IF(E128=0," ",IF(E128="H",IF(H128&lt;2000,VLOOKUP(K128,Minimas!$A$15:$G$29,7),IF(AND(H128&gt;1999,H128&lt;2003),VLOOKUP(K128,Minimas!$A$15:$G$29,6),IF(AND(H128&gt;2002,H128&lt;2005),VLOOKUP(K128,Minimas!$A$15:$G$29,5),IF(AND(H128&gt;2004,H128&lt;2007),VLOOKUP(K128,Minimas!$A$15:$G$29,4),VLOOKUP(K128,Minimas!$A$15:$G$29,3))))),IF(H128&lt;2000,VLOOKUP(K128,Minimas!$H$15:$N$29,7),IF(AND(H128&gt;1999,H128&lt;2003),VLOOKUP(K128,Minimas!$H$15:$N$29,6),IF(AND(H128&gt;2002,H128&lt;2005),VLOOKUP(K128,Minimas!$H$15:$N$29,5),IF(AND(H128&gt;2004,H128&lt;2007),VLOOKUP(K128,Minimas!$H$15:$N$29,4),VLOOKUP(K128,Minimas!$H$15:$N$29,3)))))))</f>
        <v xml:space="preserve"> </v>
      </c>
      <c r="W128" s="107" t="str">
        <f t="shared" si="19"/>
        <v/>
      </c>
      <c r="X128" s="42"/>
      <c r="Y128" s="42"/>
      <c r="AB128" s="113" t="e">
        <f>T128-HLOOKUP(V128,Minimas!$C$3:$CD$12,2,FALSE)</f>
        <v>#VALUE!</v>
      </c>
      <c r="AC128" s="113" t="e">
        <f>T128-HLOOKUP(V128,Minimas!$C$3:$CD$12,3,FALSE)</f>
        <v>#VALUE!</v>
      </c>
      <c r="AD128" s="113" t="e">
        <f>T128-HLOOKUP(V128,Minimas!$C$3:$CD$12,4,FALSE)</f>
        <v>#VALUE!</v>
      </c>
      <c r="AE128" s="113" t="e">
        <f>T128-HLOOKUP(V128,Minimas!$C$3:$CD$12,5,FALSE)</f>
        <v>#VALUE!</v>
      </c>
      <c r="AF128" s="113" t="e">
        <f>T128-HLOOKUP(V128,Minimas!$C$3:$CD$12,6,FALSE)</f>
        <v>#VALUE!</v>
      </c>
      <c r="AG128" s="113" t="e">
        <f>T128-HLOOKUP(V128,Minimas!$C$3:$CD$12,7,FALSE)</f>
        <v>#VALUE!</v>
      </c>
      <c r="AH128" s="113" t="e">
        <f>T128-HLOOKUP(V128,Minimas!$C$3:$CD$12,8,FALSE)</f>
        <v>#VALUE!</v>
      </c>
      <c r="AI128" s="113" t="e">
        <f>T128-HLOOKUP(V128,Minimas!$C$3:$CD$12,9,FALSE)</f>
        <v>#VALUE!</v>
      </c>
      <c r="AJ128" s="113" t="e">
        <f>T128-HLOOKUP(V128,Minimas!$C$3:$CD$12,10,FALSE)</f>
        <v>#VALUE!</v>
      </c>
      <c r="AK128" s="114" t="str">
        <f t="shared" si="20"/>
        <v xml:space="preserve"> </v>
      </c>
      <c r="AL128" s="114"/>
      <c r="AM128" s="114" t="str">
        <f t="shared" si="21"/>
        <v xml:space="preserve"> </v>
      </c>
      <c r="AN128" s="114" t="str">
        <f t="shared" si="22"/>
        <v xml:space="preserve"> </v>
      </c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</row>
    <row r="129" spans="2:107" s="5" customFormat="1" ht="30" customHeight="1" x14ac:dyDescent="0.2">
      <c r="B129" s="83"/>
      <c r="C129" s="86"/>
      <c r="D129" s="87"/>
      <c r="E129" s="89"/>
      <c r="F129" s="117"/>
      <c r="G129" s="118"/>
      <c r="H129" s="91"/>
      <c r="I129" s="94"/>
      <c r="J129" s="95"/>
      <c r="K129" s="81"/>
      <c r="L129" s="100"/>
      <c r="M129" s="101"/>
      <c r="N129" s="101"/>
      <c r="O129" s="102" t="str">
        <f t="shared" si="15"/>
        <v/>
      </c>
      <c r="P129" s="100"/>
      <c r="Q129" s="101"/>
      <c r="R129" s="101"/>
      <c r="S129" s="102" t="str">
        <f t="shared" si="16"/>
        <v/>
      </c>
      <c r="T129" s="104" t="str">
        <f t="shared" si="17"/>
        <v/>
      </c>
      <c r="U129" s="105" t="str">
        <f t="shared" si="18"/>
        <v xml:space="preserve">   </v>
      </c>
      <c r="V129" s="106" t="str">
        <f>IF(E129=0," ",IF(E129="H",IF(H129&lt;2000,VLOOKUP(K129,Minimas!$A$15:$G$29,7),IF(AND(H129&gt;1999,H129&lt;2003),VLOOKUP(K129,Minimas!$A$15:$G$29,6),IF(AND(H129&gt;2002,H129&lt;2005),VLOOKUP(K129,Minimas!$A$15:$G$29,5),IF(AND(H129&gt;2004,H129&lt;2007),VLOOKUP(K129,Minimas!$A$15:$G$29,4),VLOOKUP(K129,Minimas!$A$15:$G$29,3))))),IF(H129&lt;2000,VLOOKUP(K129,Minimas!$H$15:$N$29,7),IF(AND(H129&gt;1999,H129&lt;2003),VLOOKUP(K129,Minimas!$H$15:$N$29,6),IF(AND(H129&gt;2002,H129&lt;2005),VLOOKUP(K129,Minimas!$H$15:$N$29,5),IF(AND(H129&gt;2004,H129&lt;2007),VLOOKUP(K129,Minimas!$H$15:$N$29,4),VLOOKUP(K129,Minimas!$H$15:$N$29,3)))))))</f>
        <v xml:space="preserve"> </v>
      </c>
      <c r="W129" s="107" t="str">
        <f t="shared" si="19"/>
        <v/>
      </c>
      <c r="X129" s="42"/>
      <c r="Y129" s="42"/>
      <c r="AB129" s="113" t="e">
        <f>T129-HLOOKUP(V129,Minimas!$C$3:$CD$12,2,FALSE)</f>
        <v>#VALUE!</v>
      </c>
      <c r="AC129" s="113" t="e">
        <f>T129-HLOOKUP(V129,Minimas!$C$3:$CD$12,3,FALSE)</f>
        <v>#VALUE!</v>
      </c>
      <c r="AD129" s="113" t="e">
        <f>T129-HLOOKUP(V129,Minimas!$C$3:$CD$12,4,FALSE)</f>
        <v>#VALUE!</v>
      </c>
      <c r="AE129" s="113" t="e">
        <f>T129-HLOOKUP(V129,Minimas!$C$3:$CD$12,5,FALSE)</f>
        <v>#VALUE!</v>
      </c>
      <c r="AF129" s="113" t="e">
        <f>T129-HLOOKUP(V129,Minimas!$C$3:$CD$12,6,FALSE)</f>
        <v>#VALUE!</v>
      </c>
      <c r="AG129" s="113" t="e">
        <f>T129-HLOOKUP(V129,Minimas!$C$3:$CD$12,7,FALSE)</f>
        <v>#VALUE!</v>
      </c>
      <c r="AH129" s="113" t="e">
        <f>T129-HLOOKUP(V129,Minimas!$C$3:$CD$12,8,FALSE)</f>
        <v>#VALUE!</v>
      </c>
      <c r="AI129" s="113" t="e">
        <f>T129-HLOOKUP(V129,Minimas!$C$3:$CD$12,9,FALSE)</f>
        <v>#VALUE!</v>
      </c>
      <c r="AJ129" s="113" t="e">
        <f>T129-HLOOKUP(V129,Minimas!$C$3:$CD$12,10,FALSE)</f>
        <v>#VALUE!</v>
      </c>
      <c r="AK129" s="114" t="str">
        <f t="shared" si="20"/>
        <v xml:space="preserve"> </v>
      </c>
      <c r="AL129" s="114"/>
      <c r="AM129" s="114" t="str">
        <f t="shared" si="21"/>
        <v xml:space="preserve"> </v>
      </c>
      <c r="AN129" s="114" t="str">
        <f t="shared" si="22"/>
        <v xml:space="preserve"> </v>
      </c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</row>
    <row r="130" spans="2:107" s="5" customFormat="1" ht="30" customHeight="1" x14ac:dyDescent="0.2">
      <c r="B130" s="83"/>
      <c r="C130" s="86"/>
      <c r="D130" s="87"/>
      <c r="E130" s="89"/>
      <c r="F130" s="117"/>
      <c r="G130" s="118"/>
      <c r="H130" s="91"/>
      <c r="I130" s="94"/>
      <c r="J130" s="95"/>
      <c r="K130" s="81"/>
      <c r="L130" s="100"/>
      <c r="M130" s="101"/>
      <c r="N130" s="101"/>
      <c r="O130" s="102" t="str">
        <f t="shared" si="15"/>
        <v/>
      </c>
      <c r="P130" s="100"/>
      <c r="Q130" s="101"/>
      <c r="R130" s="101"/>
      <c r="S130" s="102" t="str">
        <f t="shared" si="16"/>
        <v/>
      </c>
      <c r="T130" s="104" t="str">
        <f t="shared" si="17"/>
        <v/>
      </c>
      <c r="U130" s="105" t="str">
        <f t="shared" si="18"/>
        <v xml:space="preserve">   </v>
      </c>
      <c r="V130" s="106" t="str">
        <f>IF(E130=0," ",IF(E130="H",IF(H130&lt;2000,VLOOKUP(K130,Minimas!$A$15:$G$29,7),IF(AND(H130&gt;1999,H130&lt;2003),VLOOKUP(K130,Minimas!$A$15:$G$29,6),IF(AND(H130&gt;2002,H130&lt;2005),VLOOKUP(K130,Minimas!$A$15:$G$29,5),IF(AND(H130&gt;2004,H130&lt;2007),VLOOKUP(K130,Minimas!$A$15:$G$29,4),VLOOKUP(K130,Minimas!$A$15:$G$29,3))))),IF(H130&lt;2000,VLOOKUP(K130,Minimas!$H$15:$N$29,7),IF(AND(H130&gt;1999,H130&lt;2003),VLOOKUP(K130,Minimas!$H$15:$N$29,6),IF(AND(H130&gt;2002,H130&lt;2005),VLOOKUP(K130,Minimas!$H$15:$N$29,5),IF(AND(H130&gt;2004,H130&lt;2007),VLOOKUP(K130,Minimas!$H$15:$N$29,4),VLOOKUP(K130,Minimas!$H$15:$N$29,3)))))))</f>
        <v xml:space="preserve"> </v>
      </c>
      <c r="W130" s="107" t="str">
        <f t="shared" si="19"/>
        <v/>
      </c>
      <c r="X130" s="42"/>
      <c r="Y130" s="42"/>
      <c r="AB130" s="113" t="e">
        <f>T130-HLOOKUP(V130,Minimas!$C$3:$CD$12,2,FALSE)</f>
        <v>#VALUE!</v>
      </c>
      <c r="AC130" s="113" t="e">
        <f>T130-HLOOKUP(V130,Minimas!$C$3:$CD$12,3,FALSE)</f>
        <v>#VALUE!</v>
      </c>
      <c r="AD130" s="113" t="e">
        <f>T130-HLOOKUP(V130,Minimas!$C$3:$CD$12,4,FALSE)</f>
        <v>#VALUE!</v>
      </c>
      <c r="AE130" s="113" t="e">
        <f>T130-HLOOKUP(V130,Minimas!$C$3:$CD$12,5,FALSE)</f>
        <v>#VALUE!</v>
      </c>
      <c r="AF130" s="113" t="e">
        <f>T130-HLOOKUP(V130,Minimas!$C$3:$CD$12,6,FALSE)</f>
        <v>#VALUE!</v>
      </c>
      <c r="AG130" s="113" t="e">
        <f>T130-HLOOKUP(V130,Minimas!$C$3:$CD$12,7,FALSE)</f>
        <v>#VALUE!</v>
      </c>
      <c r="AH130" s="113" t="e">
        <f>T130-HLOOKUP(V130,Minimas!$C$3:$CD$12,8,FALSE)</f>
        <v>#VALUE!</v>
      </c>
      <c r="AI130" s="113" t="e">
        <f>T130-HLOOKUP(V130,Minimas!$C$3:$CD$12,9,FALSE)</f>
        <v>#VALUE!</v>
      </c>
      <c r="AJ130" s="113" t="e">
        <f>T130-HLOOKUP(V130,Minimas!$C$3:$CD$12,10,FALSE)</f>
        <v>#VALUE!</v>
      </c>
      <c r="AK130" s="114" t="str">
        <f t="shared" si="20"/>
        <v xml:space="preserve"> </v>
      </c>
      <c r="AL130" s="114"/>
      <c r="AM130" s="114" t="str">
        <f t="shared" si="21"/>
        <v xml:space="preserve"> </v>
      </c>
      <c r="AN130" s="114" t="str">
        <f t="shared" si="22"/>
        <v xml:space="preserve"> </v>
      </c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</row>
    <row r="131" spans="2:107" s="5" customFormat="1" ht="30" customHeight="1" x14ac:dyDescent="0.2">
      <c r="B131" s="83"/>
      <c r="C131" s="86"/>
      <c r="D131" s="87"/>
      <c r="E131" s="89"/>
      <c r="F131" s="117"/>
      <c r="G131" s="118"/>
      <c r="H131" s="91"/>
      <c r="I131" s="94"/>
      <c r="J131" s="95"/>
      <c r="K131" s="81"/>
      <c r="L131" s="100"/>
      <c r="M131" s="101"/>
      <c r="N131" s="101"/>
      <c r="O131" s="102" t="str">
        <f t="shared" si="15"/>
        <v/>
      </c>
      <c r="P131" s="100"/>
      <c r="Q131" s="101"/>
      <c r="R131" s="101"/>
      <c r="S131" s="102" t="str">
        <f t="shared" si="16"/>
        <v/>
      </c>
      <c r="T131" s="104" t="str">
        <f t="shared" si="17"/>
        <v/>
      </c>
      <c r="U131" s="105" t="str">
        <f t="shared" si="18"/>
        <v xml:space="preserve">   </v>
      </c>
      <c r="V131" s="106" t="str">
        <f>IF(E131=0," ",IF(E131="H",IF(H131&lt;2000,VLOOKUP(K131,Minimas!$A$15:$G$29,7),IF(AND(H131&gt;1999,H131&lt;2003),VLOOKUP(K131,Minimas!$A$15:$G$29,6),IF(AND(H131&gt;2002,H131&lt;2005),VLOOKUP(K131,Minimas!$A$15:$G$29,5),IF(AND(H131&gt;2004,H131&lt;2007),VLOOKUP(K131,Minimas!$A$15:$G$29,4),VLOOKUP(K131,Minimas!$A$15:$G$29,3))))),IF(H131&lt;2000,VLOOKUP(K131,Minimas!$H$15:$N$29,7),IF(AND(H131&gt;1999,H131&lt;2003),VLOOKUP(K131,Minimas!$H$15:$N$29,6),IF(AND(H131&gt;2002,H131&lt;2005),VLOOKUP(K131,Minimas!$H$15:$N$29,5),IF(AND(H131&gt;2004,H131&lt;2007),VLOOKUP(K131,Minimas!$H$15:$N$29,4),VLOOKUP(K131,Minimas!$H$15:$N$29,3)))))))</f>
        <v xml:space="preserve"> </v>
      </c>
      <c r="W131" s="107" t="str">
        <f t="shared" si="19"/>
        <v/>
      </c>
      <c r="X131" s="42"/>
      <c r="Y131" s="42"/>
      <c r="AB131" s="113" t="e">
        <f>T131-HLOOKUP(V131,Minimas!$C$3:$CD$12,2,FALSE)</f>
        <v>#VALUE!</v>
      </c>
      <c r="AC131" s="113" t="e">
        <f>T131-HLOOKUP(V131,Minimas!$C$3:$CD$12,3,FALSE)</f>
        <v>#VALUE!</v>
      </c>
      <c r="AD131" s="113" t="e">
        <f>T131-HLOOKUP(V131,Minimas!$C$3:$CD$12,4,FALSE)</f>
        <v>#VALUE!</v>
      </c>
      <c r="AE131" s="113" t="e">
        <f>T131-HLOOKUP(V131,Minimas!$C$3:$CD$12,5,FALSE)</f>
        <v>#VALUE!</v>
      </c>
      <c r="AF131" s="113" t="e">
        <f>T131-HLOOKUP(V131,Minimas!$C$3:$CD$12,6,FALSE)</f>
        <v>#VALUE!</v>
      </c>
      <c r="AG131" s="113" t="e">
        <f>T131-HLOOKUP(V131,Minimas!$C$3:$CD$12,7,FALSE)</f>
        <v>#VALUE!</v>
      </c>
      <c r="AH131" s="113" t="e">
        <f>T131-HLOOKUP(V131,Minimas!$C$3:$CD$12,8,FALSE)</f>
        <v>#VALUE!</v>
      </c>
      <c r="AI131" s="113" t="e">
        <f>T131-HLOOKUP(V131,Minimas!$C$3:$CD$12,9,FALSE)</f>
        <v>#VALUE!</v>
      </c>
      <c r="AJ131" s="113" t="e">
        <f>T131-HLOOKUP(V131,Minimas!$C$3:$CD$12,10,FALSE)</f>
        <v>#VALUE!</v>
      </c>
      <c r="AK131" s="114" t="str">
        <f t="shared" si="20"/>
        <v xml:space="preserve"> </v>
      </c>
      <c r="AL131" s="114"/>
      <c r="AM131" s="114" t="str">
        <f t="shared" si="21"/>
        <v xml:space="preserve"> </v>
      </c>
      <c r="AN131" s="114" t="str">
        <f t="shared" si="22"/>
        <v xml:space="preserve"> </v>
      </c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</row>
    <row r="132" spans="2:107" s="5" customFormat="1" ht="30" customHeight="1" x14ac:dyDescent="0.2">
      <c r="B132" s="83"/>
      <c r="C132" s="86"/>
      <c r="D132" s="87"/>
      <c r="E132" s="89"/>
      <c r="F132" s="117"/>
      <c r="G132" s="118"/>
      <c r="H132" s="91"/>
      <c r="I132" s="94"/>
      <c r="J132" s="95"/>
      <c r="K132" s="81"/>
      <c r="L132" s="100"/>
      <c r="M132" s="101"/>
      <c r="N132" s="101"/>
      <c r="O132" s="102" t="str">
        <f t="shared" si="15"/>
        <v/>
      </c>
      <c r="P132" s="100"/>
      <c r="Q132" s="101"/>
      <c r="R132" s="101"/>
      <c r="S132" s="102" t="str">
        <f t="shared" si="16"/>
        <v/>
      </c>
      <c r="T132" s="104" t="str">
        <f t="shared" si="17"/>
        <v/>
      </c>
      <c r="U132" s="105" t="str">
        <f t="shared" si="18"/>
        <v xml:space="preserve">   </v>
      </c>
      <c r="V132" s="106" t="str">
        <f>IF(E132=0," ",IF(E132="H",IF(H132&lt;2000,VLOOKUP(K132,Minimas!$A$15:$G$29,7),IF(AND(H132&gt;1999,H132&lt;2003),VLOOKUP(K132,Minimas!$A$15:$G$29,6),IF(AND(H132&gt;2002,H132&lt;2005),VLOOKUP(K132,Minimas!$A$15:$G$29,5),IF(AND(H132&gt;2004,H132&lt;2007),VLOOKUP(K132,Minimas!$A$15:$G$29,4),VLOOKUP(K132,Minimas!$A$15:$G$29,3))))),IF(H132&lt;2000,VLOOKUP(K132,Minimas!$H$15:$N$29,7),IF(AND(H132&gt;1999,H132&lt;2003),VLOOKUP(K132,Minimas!$H$15:$N$29,6),IF(AND(H132&gt;2002,H132&lt;2005),VLOOKUP(K132,Minimas!$H$15:$N$29,5),IF(AND(H132&gt;2004,H132&lt;2007),VLOOKUP(K132,Minimas!$H$15:$N$29,4),VLOOKUP(K132,Minimas!$H$15:$N$29,3)))))))</f>
        <v xml:space="preserve"> </v>
      </c>
      <c r="W132" s="107" t="str">
        <f t="shared" si="19"/>
        <v/>
      </c>
      <c r="X132" s="42"/>
      <c r="Y132" s="42"/>
      <c r="AB132" s="113" t="e">
        <f>T132-HLOOKUP(V132,Minimas!$C$3:$CD$12,2,FALSE)</f>
        <v>#VALUE!</v>
      </c>
      <c r="AC132" s="113" t="e">
        <f>T132-HLOOKUP(V132,Minimas!$C$3:$CD$12,3,FALSE)</f>
        <v>#VALUE!</v>
      </c>
      <c r="AD132" s="113" t="e">
        <f>T132-HLOOKUP(V132,Minimas!$C$3:$CD$12,4,FALSE)</f>
        <v>#VALUE!</v>
      </c>
      <c r="AE132" s="113" t="e">
        <f>T132-HLOOKUP(V132,Minimas!$C$3:$CD$12,5,FALSE)</f>
        <v>#VALUE!</v>
      </c>
      <c r="AF132" s="113" t="e">
        <f>T132-HLOOKUP(V132,Minimas!$C$3:$CD$12,6,FALSE)</f>
        <v>#VALUE!</v>
      </c>
      <c r="AG132" s="113" t="e">
        <f>T132-HLOOKUP(V132,Minimas!$C$3:$CD$12,7,FALSE)</f>
        <v>#VALUE!</v>
      </c>
      <c r="AH132" s="113" t="e">
        <f>T132-HLOOKUP(V132,Minimas!$C$3:$CD$12,8,FALSE)</f>
        <v>#VALUE!</v>
      </c>
      <c r="AI132" s="113" t="e">
        <f>T132-HLOOKUP(V132,Minimas!$C$3:$CD$12,9,FALSE)</f>
        <v>#VALUE!</v>
      </c>
      <c r="AJ132" s="113" t="e">
        <f>T132-HLOOKUP(V132,Minimas!$C$3:$CD$12,10,FALSE)</f>
        <v>#VALUE!</v>
      </c>
      <c r="AK132" s="114" t="str">
        <f t="shared" si="20"/>
        <v xml:space="preserve"> </v>
      </c>
      <c r="AL132" s="114"/>
      <c r="AM132" s="114" t="str">
        <f t="shared" si="21"/>
        <v xml:space="preserve"> </v>
      </c>
      <c r="AN132" s="114" t="str">
        <f t="shared" si="22"/>
        <v xml:space="preserve"> </v>
      </c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</row>
    <row r="133" spans="2:107" s="5" customFormat="1" ht="30" customHeight="1" x14ac:dyDescent="0.2">
      <c r="B133" s="83"/>
      <c r="C133" s="86"/>
      <c r="D133" s="87"/>
      <c r="E133" s="89"/>
      <c r="F133" s="117"/>
      <c r="G133" s="118"/>
      <c r="H133" s="91"/>
      <c r="I133" s="94"/>
      <c r="J133" s="95"/>
      <c r="K133" s="81"/>
      <c r="L133" s="100"/>
      <c r="M133" s="101"/>
      <c r="N133" s="101"/>
      <c r="O133" s="102" t="str">
        <f t="shared" si="15"/>
        <v/>
      </c>
      <c r="P133" s="100"/>
      <c r="Q133" s="101"/>
      <c r="R133" s="101"/>
      <c r="S133" s="102" t="str">
        <f t="shared" si="16"/>
        <v/>
      </c>
      <c r="T133" s="104" t="str">
        <f t="shared" si="17"/>
        <v/>
      </c>
      <c r="U133" s="105" t="str">
        <f t="shared" si="18"/>
        <v xml:space="preserve">   </v>
      </c>
      <c r="V133" s="106" t="str">
        <f>IF(E133=0," ",IF(E133="H",IF(H133&lt;2000,VLOOKUP(K133,Minimas!$A$15:$G$29,7),IF(AND(H133&gt;1999,H133&lt;2003),VLOOKUP(K133,Minimas!$A$15:$G$29,6),IF(AND(H133&gt;2002,H133&lt;2005),VLOOKUP(K133,Minimas!$A$15:$G$29,5),IF(AND(H133&gt;2004,H133&lt;2007),VLOOKUP(K133,Minimas!$A$15:$G$29,4),VLOOKUP(K133,Minimas!$A$15:$G$29,3))))),IF(H133&lt;2000,VLOOKUP(K133,Minimas!$H$15:$N$29,7),IF(AND(H133&gt;1999,H133&lt;2003),VLOOKUP(K133,Minimas!$H$15:$N$29,6),IF(AND(H133&gt;2002,H133&lt;2005),VLOOKUP(K133,Minimas!$H$15:$N$29,5),IF(AND(H133&gt;2004,H133&lt;2007),VLOOKUP(K133,Minimas!$H$15:$N$29,4),VLOOKUP(K133,Minimas!$H$15:$N$29,3)))))))</f>
        <v xml:space="preserve"> </v>
      </c>
      <c r="W133" s="107" t="str">
        <f t="shared" si="19"/>
        <v/>
      </c>
      <c r="X133" s="42"/>
      <c r="Y133" s="42"/>
      <c r="AB133" s="113" t="e">
        <f>T133-HLOOKUP(V133,Minimas!$C$3:$CD$12,2,FALSE)</f>
        <v>#VALUE!</v>
      </c>
      <c r="AC133" s="113" t="e">
        <f>T133-HLOOKUP(V133,Minimas!$C$3:$CD$12,3,FALSE)</f>
        <v>#VALUE!</v>
      </c>
      <c r="AD133" s="113" t="e">
        <f>T133-HLOOKUP(V133,Minimas!$C$3:$CD$12,4,FALSE)</f>
        <v>#VALUE!</v>
      </c>
      <c r="AE133" s="113" t="e">
        <f>T133-HLOOKUP(V133,Minimas!$C$3:$CD$12,5,FALSE)</f>
        <v>#VALUE!</v>
      </c>
      <c r="AF133" s="113" t="e">
        <f>T133-HLOOKUP(V133,Minimas!$C$3:$CD$12,6,FALSE)</f>
        <v>#VALUE!</v>
      </c>
      <c r="AG133" s="113" t="e">
        <f>T133-HLOOKUP(V133,Minimas!$C$3:$CD$12,7,FALSE)</f>
        <v>#VALUE!</v>
      </c>
      <c r="AH133" s="113" t="e">
        <f>T133-HLOOKUP(V133,Minimas!$C$3:$CD$12,8,FALSE)</f>
        <v>#VALUE!</v>
      </c>
      <c r="AI133" s="113" t="e">
        <f>T133-HLOOKUP(V133,Minimas!$C$3:$CD$12,9,FALSE)</f>
        <v>#VALUE!</v>
      </c>
      <c r="AJ133" s="113" t="e">
        <f>T133-HLOOKUP(V133,Minimas!$C$3:$CD$12,10,FALSE)</f>
        <v>#VALUE!</v>
      </c>
      <c r="AK133" s="114" t="str">
        <f t="shared" si="20"/>
        <v xml:space="preserve"> </v>
      </c>
      <c r="AL133" s="114"/>
      <c r="AM133" s="114" t="str">
        <f t="shared" si="21"/>
        <v xml:space="preserve"> </v>
      </c>
      <c r="AN133" s="114" t="str">
        <f t="shared" si="22"/>
        <v xml:space="preserve"> </v>
      </c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</row>
    <row r="134" spans="2:107" s="5" customFormat="1" ht="30" customHeight="1" x14ac:dyDescent="0.2">
      <c r="B134" s="83"/>
      <c r="C134" s="86"/>
      <c r="D134" s="87"/>
      <c r="E134" s="89"/>
      <c r="F134" s="117"/>
      <c r="G134" s="118"/>
      <c r="H134" s="91"/>
      <c r="I134" s="94"/>
      <c r="J134" s="95"/>
      <c r="K134" s="81"/>
      <c r="L134" s="100"/>
      <c r="M134" s="101"/>
      <c r="N134" s="101"/>
      <c r="O134" s="102" t="str">
        <f t="shared" si="15"/>
        <v/>
      </c>
      <c r="P134" s="100"/>
      <c r="Q134" s="101"/>
      <c r="R134" s="101"/>
      <c r="S134" s="102" t="str">
        <f t="shared" si="16"/>
        <v/>
      </c>
      <c r="T134" s="104" t="str">
        <f t="shared" si="17"/>
        <v/>
      </c>
      <c r="U134" s="105" t="str">
        <f t="shared" si="18"/>
        <v xml:space="preserve">   </v>
      </c>
      <c r="V134" s="106" t="str">
        <f>IF(E134=0," ",IF(E134="H",IF(H134&lt;2000,VLOOKUP(K134,Minimas!$A$15:$G$29,7),IF(AND(H134&gt;1999,H134&lt;2003),VLOOKUP(K134,Minimas!$A$15:$G$29,6),IF(AND(H134&gt;2002,H134&lt;2005),VLOOKUP(K134,Minimas!$A$15:$G$29,5),IF(AND(H134&gt;2004,H134&lt;2007),VLOOKUP(K134,Minimas!$A$15:$G$29,4),VLOOKUP(K134,Minimas!$A$15:$G$29,3))))),IF(H134&lt;2000,VLOOKUP(K134,Minimas!$H$15:$N$29,7),IF(AND(H134&gt;1999,H134&lt;2003),VLOOKUP(K134,Minimas!$H$15:$N$29,6),IF(AND(H134&gt;2002,H134&lt;2005),VLOOKUP(K134,Minimas!$H$15:$N$29,5),IF(AND(H134&gt;2004,H134&lt;2007),VLOOKUP(K134,Minimas!$H$15:$N$29,4),VLOOKUP(K134,Minimas!$H$15:$N$29,3)))))))</f>
        <v xml:space="preserve"> </v>
      </c>
      <c r="W134" s="107" t="str">
        <f t="shared" si="19"/>
        <v/>
      </c>
      <c r="X134" s="42"/>
      <c r="Y134" s="42"/>
      <c r="AB134" s="113" t="e">
        <f>T134-HLOOKUP(V134,Minimas!$C$3:$CD$12,2,FALSE)</f>
        <v>#VALUE!</v>
      </c>
      <c r="AC134" s="113" t="e">
        <f>T134-HLOOKUP(V134,Minimas!$C$3:$CD$12,3,FALSE)</f>
        <v>#VALUE!</v>
      </c>
      <c r="AD134" s="113" t="e">
        <f>T134-HLOOKUP(V134,Minimas!$C$3:$CD$12,4,FALSE)</f>
        <v>#VALUE!</v>
      </c>
      <c r="AE134" s="113" t="e">
        <f>T134-HLOOKUP(V134,Minimas!$C$3:$CD$12,5,FALSE)</f>
        <v>#VALUE!</v>
      </c>
      <c r="AF134" s="113" t="e">
        <f>T134-HLOOKUP(V134,Minimas!$C$3:$CD$12,6,FALSE)</f>
        <v>#VALUE!</v>
      </c>
      <c r="AG134" s="113" t="e">
        <f>T134-HLOOKUP(V134,Minimas!$C$3:$CD$12,7,FALSE)</f>
        <v>#VALUE!</v>
      </c>
      <c r="AH134" s="113" t="e">
        <f>T134-HLOOKUP(V134,Minimas!$C$3:$CD$12,8,FALSE)</f>
        <v>#VALUE!</v>
      </c>
      <c r="AI134" s="113" t="e">
        <f>T134-HLOOKUP(V134,Minimas!$C$3:$CD$12,9,FALSE)</f>
        <v>#VALUE!</v>
      </c>
      <c r="AJ134" s="113" t="e">
        <f>T134-HLOOKUP(V134,Minimas!$C$3:$CD$12,10,FALSE)</f>
        <v>#VALUE!</v>
      </c>
      <c r="AK134" s="114" t="str">
        <f t="shared" si="20"/>
        <v xml:space="preserve"> </v>
      </c>
      <c r="AL134" s="114"/>
      <c r="AM134" s="114" t="str">
        <f t="shared" si="21"/>
        <v xml:space="preserve"> </v>
      </c>
      <c r="AN134" s="114" t="str">
        <f t="shared" si="22"/>
        <v xml:space="preserve"> </v>
      </c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</row>
    <row r="135" spans="2:107" s="5" customFormat="1" ht="30" customHeight="1" x14ac:dyDescent="0.2">
      <c r="B135" s="83"/>
      <c r="C135" s="86"/>
      <c r="D135" s="87"/>
      <c r="E135" s="89"/>
      <c r="F135" s="117"/>
      <c r="G135" s="118"/>
      <c r="H135" s="91"/>
      <c r="I135" s="94"/>
      <c r="J135" s="95"/>
      <c r="K135" s="81"/>
      <c r="L135" s="100"/>
      <c r="M135" s="101"/>
      <c r="N135" s="101"/>
      <c r="O135" s="102" t="str">
        <f t="shared" si="15"/>
        <v/>
      </c>
      <c r="P135" s="100"/>
      <c r="Q135" s="101"/>
      <c r="R135" s="101"/>
      <c r="S135" s="102" t="str">
        <f t="shared" si="16"/>
        <v/>
      </c>
      <c r="T135" s="104" t="str">
        <f t="shared" si="17"/>
        <v/>
      </c>
      <c r="U135" s="105" t="str">
        <f t="shared" si="18"/>
        <v xml:space="preserve">   </v>
      </c>
      <c r="V135" s="106" t="str">
        <f>IF(E135=0," ",IF(E135="H",IF(H135&lt;2000,VLOOKUP(K135,Minimas!$A$15:$G$29,7),IF(AND(H135&gt;1999,H135&lt;2003),VLOOKUP(K135,Minimas!$A$15:$G$29,6),IF(AND(H135&gt;2002,H135&lt;2005),VLOOKUP(K135,Minimas!$A$15:$G$29,5),IF(AND(H135&gt;2004,H135&lt;2007),VLOOKUP(K135,Minimas!$A$15:$G$29,4),VLOOKUP(K135,Minimas!$A$15:$G$29,3))))),IF(H135&lt;2000,VLOOKUP(K135,Minimas!$H$15:$N$29,7),IF(AND(H135&gt;1999,H135&lt;2003),VLOOKUP(K135,Minimas!$H$15:$N$29,6),IF(AND(H135&gt;2002,H135&lt;2005),VLOOKUP(K135,Minimas!$H$15:$N$29,5),IF(AND(H135&gt;2004,H135&lt;2007),VLOOKUP(K135,Minimas!$H$15:$N$29,4),VLOOKUP(K135,Minimas!$H$15:$N$29,3)))))))</f>
        <v xml:space="preserve"> </v>
      </c>
      <c r="W135" s="107" t="str">
        <f t="shared" si="19"/>
        <v/>
      </c>
      <c r="X135" s="42"/>
      <c r="Y135" s="42"/>
      <c r="AB135" s="113" t="e">
        <f>T135-HLOOKUP(V135,Minimas!$C$3:$CD$12,2,FALSE)</f>
        <v>#VALUE!</v>
      </c>
      <c r="AC135" s="113" t="e">
        <f>T135-HLOOKUP(V135,Minimas!$C$3:$CD$12,3,FALSE)</f>
        <v>#VALUE!</v>
      </c>
      <c r="AD135" s="113" t="e">
        <f>T135-HLOOKUP(V135,Minimas!$C$3:$CD$12,4,FALSE)</f>
        <v>#VALUE!</v>
      </c>
      <c r="AE135" s="113" t="e">
        <f>T135-HLOOKUP(V135,Minimas!$C$3:$CD$12,5,FALSE)</f>
        <v>#VALUE!</v>
      </c>
      <c r="AF135" s="113" t="e">
        <f>T135-HLOOKUP(V135,Minimas!$C$3:$CD$12,6,FALSE)</f>
        <v>#VALUE!</v>
      </c>
      <c r="AG135" s="113" t="e">
        <f>T135-HLOOKUP(V135,Minimas!$C$3:$CD$12,7,FALSE)</f>
        <v>#VALUE!</v>
      </c>
      <c r="AH135" s="113" t="e">
        <f>T135-HLOOKUP(V135,Minimas!$C$3:$CD$12,8,FALSE)</f>
        <v>#VALUE!</v>
      </c>
      <c r="AI135" s="113" t="e">
        <f>T135-HLOOKUP(V135,Minimas!$C$3:$CD$12,9,FALSE)</f>
        <v>#VALUE!</v>
      </c>
      <c r="AJ135" s="113" t="e">
        <f>T135-HLOOKUP(V135,Minimas!$C$3:$CD$12,10,FALSE)</f>
        <v>#VALUE!</v>
      </c>
      <c r="AK135" s="114" t="str">
        <f t="shared" si="20"/>
        <v xml:space="preserve"> </v>
      </c>
      <c r="AL135" s="114"/>
      <c r="AM135" s="114" t="str">
        <f t="shared" si="21"/>
        <v xml:space="preserve"> </v>
      </c>
      <c r="AN135" s="114" t="str">
        <f t="shared" si="22"/>
        <v xml:space="preserve"> </v>
      </c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</row>
    <row r="136" spans="2:107" s="5" customFormat="1" ht="30" customHeight="1" x14ac:dyDescent="0.2">
      <c r="B136" s="83"/>
      <c r="C136" s="86"/>
      <c r="D136" s="87"/>
      <c r="E136" s="89"/>
      <c r="F136" s="117"/>
      <c r="G136" s="118"/>
      <c r="H136" s="91"/>
      <c r="I136" s="94"/>
      <c r="J136" s="95"/>
      <c r="K136" s="81"/>
      <c r="L136" s="100"/>
      <c r="M136" s="101"/>
      <c r="N136" s="101"/>
      <c r="O136" s="102" t="str">
        <f t="shared" si="15"/>
        <v/>
      </c>
      <c r="P136" s="100"/>
      <c r="Q136" s="101"/>
      <c r="R136" s="101"/>
      <c r="S136" s="102" t="str">
        <f t="shared" si="16"/>
        <v/>
      </c>
      <c r="T136" s="104" t="str">
        <f t="shared" si="17"/>
        <v/>
      </c>
      <c r="U136" s="105" t="str">
        <f t="shared" si="18"/>
        <v xml:space="preserve">   </v>
      </c>
      <c r="V136" s="106" t="str">
        <f>IF(E136=0," ",IF(E136="H",IF(H136&lt;2000,VLOOKUP(K136,Minimas!$A$15:$G$29,7),IF(AND(H136&gt;1999,H136&lt;2003),VLOOKUP(K136,Minimas!$A$15:$G$29,6),IF(AND(H136&gt;2002,H136&lt;2005),VLOOKUP(K136,Minimas!$A$15:$G$29,5),IF(AND(H136&gt;2004,H136&lt;2007),VLOOKUP(K136,Minimas!$A$15:$G$29,4),VLOOKUP(K136,Minimas!$A$15:$G$29,3))))),IF(H136&lt;2000,VLOOKUP(K136,Minimas!$H$15:$N$29,7),IF(AND(H136&gt;1999,H136&lt;2003),VLOOKUP(K136,Minimas!$H$15:$N$29,6),IF(AND(H136&gt;2002,H136&lt;2005),VLOOKUP(K136,Minimas!$H$15:$N$29,5),IF(AND(H136&gt;2004,H136&lt;2007),VLOOKUP(K136,Minimas!$H$15:$N$29,4),VLOOKUP(K136,Minimas!$H$15:$N$29,3)))))))</f>
        <v xml:space="preserve"> </v>
      </c>
      <c r="W136" s="107" t="str">
        <f t="shared" si="19"/>
        <v/>
      </c>
      <c r="X136" s="42"/>
      <c r="Y136" s="42"/>
      <c r="AB136" s="113" t="e">
        <f>T136-HLOOKUP(V136,Minimas!$C$3:$CD$12,2,FALSE)</f>
        <v>#VALUE!</v>
      </c>
      <c r="AC136" s="113" t="e">
        <f>T136-HLOOKUP(V136,Minimas!$C$3:$CD$12,3,FALSE)</f>
        <v>#VALUE!</v>
      </c>
      <c r="AD136" s="113" t="e">
        <f>T136-HLOOKUP(V136,Minimas!$C$3:$CD$12,4,FALSE)</f>
        <v>#VALUE!</v>
      </c>
      <c r="AE136" s="113" t="e">
        <f>T136-HLOOKUP(V136,Minimas!$C$3:$CD$12,5,FALSE)</f>
        <v>#VALUE!</v>
      </c>
      <c r="AF136" s="113" t="e">
        <f>T136-HLOOKUP(V136,Minimas!$C$3:$CD$12,6,FALSE)</f>
        <v>#VALUE!</v>
      </c>
      <c r="AG136" s="113" t="e">
        <f>T136-HLOOKUP(V136,Minimas!$C$3:$CD$12,7,FALSE)</f>
        <v>#VALUE!</v>
      </c>
      <c r="AH136" s="113" t="e">
        <f>T136-HLOOKUP(V136,Minimas!$C$3:$CD$12,8,FALSE)</f>
        <v>#VALUE!</v>
      </c>
      <c r="AI136" s="113" t="e">
        <f>T136-HLOOKUP(V136,Minimas!$C$3:$CD$12,9,FALSE)</f>
        <v>#VALUE!</v>
      </c>
      <c r="AJ136" s="113" t="e">
        <f>T136-HLOOKUP(V136,Minimas!$C$3:$CD$12,10,FALSE)</f>
        <v>#VALUE!</v>
      </c>
      <c r="AK136" s="114" t="str">
        <f t="shared" si="20"/>
        <v xml:space="preserve"> </v>
      </c>
      <c r="AL136" s="114"/>
      <c r="AM136" s="114" t="str">
        <f t="shared" si="21"/>
        <v xml:space="preserve"> </v>
      </c>
      <c r="AN136" s="114" t="str">
        <f t="shared" si="22"/>
        <v xml:space="preserve"> </v>
      </c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</row>
    <row r="137" spans="2:107" s="5" customFormat="1" ht="30" customHeight="1" x14ac:dyDescent="0.2">
      <c r="B137" s="83"/>
      <c r="C137" s="86"/>
      <c r="D137" s="87"/>
      <c r="E137" s="89"/>
      <c r="F137" s="117"/>
      <c r="G137" s="118"/>
      <c r="H137" s="91"/>
      <c r="I137" s="94"/>
      <c r="J137" s="95"/>
      <c r="K137" s="81"/>
      <c r="L137" s="100"/>
      <c r="M137" s="101"/>
      <c r="N137" s="101"/>
      <c r="O137" s="102" t="str">
        <f t="shared" ref="O137:O200" si="23">IF(E137="","",IF(MAXA(L137:N137)&lt;=0,0,MAXA(L137:N137)))</f>
        <v/>
      </c>
      <c r="P137" s="100"/>
      <c r="Q137" s="101"/>
      <c r="R137" s="101"/>
      <c r="S137" s="102" t="str">
        <f t="shared" ref="S137:S200" si="24">IF(E137="","",IF(MAXA(P137:R137)&lt;=0,0,MAXA(P137:R137)))</f>
        <v/>
      </c>
      <c r="T137" s="104" t="str">
        <f t="shared" ref="T137:T200" si="25">IF(E137="","",IF(OR(O137=0,S137=0),0,O137+S137))</f>
        <v/>
      </c>
      <c r="U137" s="105" t="str">
        <f t="shared" ref="U137:U200" si="26">+CONCATENATE(AM137," ",AN137)</f>
        <v xml:space="preserve">   </v>
      </c>
      <c r="V137" s="106" t="str">
        <f>IF(E137=0," ",IF(E137="H",IF(H137&lt;2000,VLOOKUP(K137,Minimas!$A$15:$G$29,7),IF(AND(H137&gt;1999,H137&lt;2003),VLOOKUP(K137,Minimas!$A$15:$G$29,6),IF(AND(H137&gt;2002,H137&lt;2005),VLOOKUP(K137,Minimas!$A$15:$G$29,5),IF(AND(H137&gt;2004,H137&lt;2007),VLOOKUP(K137,Minimas!$A$15:$G$29,4),VLOOKUP(K137,Minimas!$A$15:$G$29,3))))),IF(H137&lt;2000,VLOOKUP(K137,Minimas!$H$15:$N$29,7),IF(AND(H137&gt;1999,H137&lt;2003),VLOOKUP(K137,Minimas!$H$15:$N$29,6),IF(AND(H137&gt;2002,H137&lt;2005),VLOOKUP(K137,Minimas!$H$15:$N$29,5),IF(AND(H137&gt;2004,H137&lt;2007),VLOOKUP(K137,Minimas!$H$15:$N$29,4),VLOOKUP(K137,Minimas!$H$15:$N$29,3)))))))</f>
        <v xml:space="preserve"> </v>
      </c>
      <c r="W137" s="107" t="str">
        <f t="shared" ref="W137:W200" si="27">IF(E137=" "," ",IF(E137="H",10^(0.75194503*LOG(K137/175.508)^2)*T137,IF(E137="F",10^(0.783497476* LOG(K137/153.655)^2)*T137,"")))</f>
        <v/>
      </c>
      <c r="X137" s="42"/>
      <c r="Y137" s="42"/>
      <c r="AB137" s="113" t="e">
        <f>T137-HLOOKUP(V137,Minimas!$C$3:$CD$12,2,FALSE)</f>
        <v>#VALUE!</v>
      </c>
      <c r="AC137" s="113" t="e">
        <f>T137-HLOOKUP(V137,Minimas!$C$3:$CD$12,3,FALSE)</f>
        <v>#VALUE!</v>
      </c>
      <c r="AD137" s="113" t="e">
        <f>T137-HLOOKUP(V137,Minimas!$C$3:$CD$12,4,FALSE)</f>
        <v>#VALUE!</v>
      </c>
      <c r="AE137" s="113" t="e">
        <f>T137-HLOOKUP(V137,Minimas!$C$3:$CD$12,5,FALSE)</f>
        <v>#VALUE!</v>
      </c>
      <c r="AF137" s="113" t="e">
        <f>T137-HLOOKUP(V137,Minimas!$C$3:$CD$12,6,FALSE)</f>
        <v>#VALUE!</v>
      </c>
      <c r="AG137" s="113" t="e">
        <f>T137-HLOOKUP(V137,Minimas!$C$3:$CD$12,7,FALSE)</f>
        <v>#VALUE!</v>
      </c>
      <c r="AH137" s="113" t="e">
        <f>T137-HLOOKUP(V137,Minimas!$C$3:$CD$12,8,FALSE)</f>
        <v>#VALUE!</v>
      </c>
      <c r="AI137" s="113" t="e">
        <f>T137-HLOOKUP(V137,Minimas!$C$3:$CD$12,9,FALSE)</f>
        <v>#VALUE!</v>
      </c>
      <c r="AJ137" s="113" t="e">
        <f>T137-HLOOKUP(V137,Minimas!$C$3:$CD$12,10,FALSE)</f>
        <v>#VALUE!</v>
      </c>
      <c r="AK137" s="114" t="str">
        <f t="shared" ref="AK137:AK200" si="28">IF(E137=0," ",IF(AJ137&gt;=0,$AJ$5,IF(AI137&gt;=0,$AI$5,IF(AH137&gt;=0,$AH$5,IF(AG137&gt;=0,$AG$5,IF(AF137&gt;=0,$AF$5,IF(AE137&gt;=0,$AE$5,IF(AD137&gt;=0,$AD$5,IF(AC137&gt;=0,$AC$5,$AB$5)))))))))</f>
        <v xml:space="preserve"> </v>
      </c>
      <c r="AL137" s="114"/>
      <c r="AM137" s="114" t="str">
        <f t="shared" ref="AM137:AM200" si="29">IF(AK137="","",AK137)</f>
        <v xml:space="preserve"> </v>
      </c>
      <c r="AN137" s="114" t="str">
        <f t="shared" ref="AN137:AN200" si="30">IF(E137=0," ",IF(AJ137&gt;=0,AJ137,IF(AI137&gt;=0,AI137,IF(AH137&gt;=0,AH137,IF(AG137&gt;=0,AG137,IF(AF137&gt;=0,AF137,IF(AE137&gt;=0,AE137,IF(AD137&gt;=0,AD137,IF(AC137&gt;=0,AC137,AB137)))))))))</f>
        <v xml:space="preserve"> </v>
      </c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</row>
    <row r="138" spans="2:107" s="5" customFormat="1" ht="30" customHeight="1" x14ac:dyDescent="0.2">
      <c r="B138" s="83"/>
      <c r="C138" s="86"/>
      <c r="D138" s="87"/>
      <c r="E138" s="89"/>
      <c r="F138" s="117"/>
      <c r="G138" s="118"/>
      <c r="H138" s="91"/>
      <c r="I138" s="94"/>
      <c r="J138" s="95"/>
      <c r="K138" s="81"/>
      <c r="L138" s="100"/>
      <c r="M138" s="101"/>
      <c r="N138" s="101"/>
      <c r="O138" s="102" t="str">
        <f t="shared" si="23"/>
        <v/>
      </c>
      <c r="P138" s="100"/>
      <c r="Q138" s="101"/>
      <c r="R138" s="101"/>
      <c r="S138" s="102" t="str">
        <f t="shared" si="24"/>
        <v/>
      </c>
      <c r="T138" s="104" t="str">
        <f t="shared" si="25"/>
        <v/>
      </c>
      <c r="U138" s="105" t="str">
        <f t="shared" si="26"/>
        <v xml:space="preserve">   </v>
      </c>
      <c r="V138" s="106" t="str">
        <f>IF(E138=0," ",IF(E138="H",IF(H138&lt;2000,VLOOKUP(K138,Minimas!$A$15:$G$29,7),IF(AND(H138&gt;1999,H138&lt;2003),VLOOKUP(K138,Minimas!$A$15:$G$29,6),IF(AND(H138&gt;2002,H138&lt;2005),VLOOKUP(K138,Minimas!$A$15:$G$29,5),IF(AND(H138&gt;2004,H138&lt;2007),VLOOKUP(K138,Minimas!$A$15:$G$29,4),VLOOKUP(K138,Minimas!$A$15:$G$29,3))))),IF(H138&lt;2000,VLOOKUP(K138,Minimas!$H$15:$N$29,7),IF(AND(H138&gt;1999,H138&lt;2003),VLOOKUP(K138,Minimas!$H$15:$N$29,6),IF(AND(H138&gt;2002,H138&lt;2005),VLOOKUP(K138,Minimas!$H$15:$N$29,5),IF(AND(H138&gt;2004,H138&lt;2007),VLOOKUP(K138,Minimas!$H$15:$N$29,4),VLOOKUP(K138,Minimas!$H$15:$N$29,3)))))))</f>
        <v xml:space="preserve"> </v>
      </c>
      <c r="W138" s="107" t="str">
        <f t="shared" si="27"/>
        <v/>
      </c>
      <c r="X138" s="42"/>
      <c r="Y138" s="42"/>
      <c r="AB138" s="113" t="e">
        <f>T138-HLOOKUP(V138,Minimas!$C$3:$CD$12,2,FALSE)</f>
        <v>#VALUE!</v>
      </c>
      <c r="AC138" s="113" t="e">
        <f>T138-HLOOKUP(V138,Minimas!$C$3:$CD$12,3,FALSE)</f>
        <v>#VALUE!</v>
      </c>
      <c r="AD138" s="113" t="e">
        <f>T138-HLOOKUP(V138,Minimas!$C$3:$CD$12,4,FALSE)</f>
        <v>#VALUE!</v>
      </c>
      <c r="AE138" s="113" t="e">
        <f>T138-HLOOKUP(V138,Minimas!$C$3:$CD$12,5,FALSE)</f>
        <v>#VALUE!</v>
      </c>
      <c r="AF138" s="113" t="e">
        <f>T138-HLOOKUP(V138,Minimas!$C$3:$CD$12,6,FALSE)</f>
        <v>#VALUE!</v>
      </c>
      <c r="AG138" s="113" t="e">
        <f>T138-HLOOKUP(V138,Minimas!$C$3:$CD$12,7,FALSE)</f>
        <v>#VALUE!</v>
      </c>
      <c r="AH138" s="113" t="e">
        <f>T138-HLOOKUP(V138,Minimas!$C$3:$CD$12,8,FALSE)</f>
        <v>#VALUE!</v>
      </c>
      <c r="AI138" s="113" t="e">
        <f>T138-HLOOKUP(V138,Minimas!$C$3:$CD$12,9,FALSE)</f>
        <v>#VALUE!</v>
      </c>
      <c r="AJ138" s="113" t="e">
        <f>T138-HLOOKUP(V138,Minimas!$C$3:$CD$12,10,FALSE)</f>
        <v>#VALUE!</v>
      </c>
      <c r="AK138" s="114" t="str">
        <f t="shared" si="28"/>
        <v xml:space="preserve"> </v>
      </c>
      <c r="AL138" s="114"/>
      <c r="AM138" s="114" t="str">
        <f t="shared" si="29"/>
        <v xml:space="preserve"> </v>
      </c>
      <c r="AN138" s="114" t="str">
        <f t="shared" si="30"/>
        <v xml:space="preserve"> </v>
      </c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</row>
    <row r="139" spans="2:107" s="5" customFormat="1" ht="30" customHeight="1" x14ac:dyDescent="0.2">
      <c r="B139" s="83"/>
      <c r="C139" s="86"/>
      <c r="D139" s="87"/>
      <c r="E139" s="89"/>
      <c r="F139" s="117"/>
      <c r="G139" s="118"/>
      <c r="H139" s="91"/>
      <c r="I139" s="94"/>
      <c r="J139" s="95"/>
      <c r="K139" s="81"/>
      <c r="L139" s="100"/>
      <c r="M139" s="101"/>
      <c r="N139" s="101"/>
      <c r="O139" s="102" t="str">
        <f t="shared" si="23"/>
        <v/>
      </c>
      <c r="P139" s="100"/>
      <c r="Q139" s="101"/>
      <c r="R139" s="101"/>
      <c r="S139" s="102" t="str">
        <f t="shared" si="24"/>
        <v/>
      </c>
      <c r="T139" s="104" t="str">
        <f t="shared" si="25"/>
        <v/>
      </c>
      <c r="U139" s="105" t="str">
        <f t="shared" si="26"/>
        <v xml:space="preserve">   </v>
      </c>
      <c r="V139" s="106" t="str">
        <f>IF(E139=0," ",IF(E139="H",IF(H139&lt;2000,VLOOKUP(K139,Minimas!$A$15:$G$29,7),IF(AND(H139&gt;1999,H139&lt;2003),VLOOKUP(K139,Minimas!$A$15:$G$29,6),IF(AND(H139&gt;2002,H139&lt;2005),VLOOKUP(K139,Minimas!$A$15:$G$29,5),IF(AND(H139&gt;2004,H139&lt;2007),VLOOKUP(K139,Minimas!$A$15:$G$29,4),VLOOKUP(K139,Minimas!$A$15:$G$29,3))))),IF(H139&lt;2000,VLOOKUP(K139,Minimas!$H$15:$N$29,7),IF(AND(H139&gt;1999,H139&lt;2003),VLOOKUP(K139,Minimas!$H$15:$N$29,6),IF(AND(H139&gt;2002,H139&lt;2005),VLOOKUP(K139,Minimas!$H$15:$N$29,5),IF(AND(H139&gt;2004,H139&lt;2007),VLOOKUP(K139,Minimas!$H$15:$N$29,4),VLOOKUP(K139,Minimas!$H$15:$N$29,3)))))))</f>
        <v xml:space="preserve"> </v>
      </c>
      <c r="W139" s="107" t="str">
        <f t="shared" si="27"/>
        <v/>
      </c>
      <c r="X139" s="42"/>
      <c r="Y139" s="42"/>
      <c r="AB139" s="113" t="e">
        <f>T139-HLOOKUP(V139,Minimas!$C$3:$CD$12,2,FALSE)</f>
        <v>#VALUE!</v>
      </c>
      <c r="AC139" s="113" t="e">
        <f>T139-HLOOKUP(V139,Minimas!$C$3:$CD$12,3,FALSE)</f>
        <v>#VALUE!</v>
      </c>
      <c r="AD139" s="113" t="e">
        <f>T139-HLOOKUP(V139,Minimas!$C$3:$CD$12,4,FALSE)</f>
        <v>#VALUE!</v>
      </c>
      <c r="AE139" s="113" t="e">
        <f>T139-HLOOKUP(V139,Minimas!$C$3:$CD$12,5,FALSE)</f>
        <v>#VALUE!</v>
      </c>
      <c r="AF139" s="113" t="e">
        <f>T139-HLOOKUP(V139,Minimas!$C$3:$CD$12,6,FALSE)</f>
        <v>#VALUE!</v>
      </c>
      <c r="AG139" s="113" t="e">
        <f>T139-HLOOKUP(V139,Minimas!$C$3:$CD$12,7,FALSE)</f>
        <v>#VALUE!</v>
      </c>
      <c r="AH139" s="113" t="e">
        <f>T139-HLOOKUP(V139,Minimas!$C$3:$CD$12,8,FALSE)</f>
        <v>#VALUE!</v>
      </c>
      <c r="AI139" s="113" t="e">
        <f>T139-HLOOKUP(V139,Minimas!$C$3:$CD$12,9,FALSE)</f>
        <v>#VALUE!</v>
      </c>
      <c r="AJ139" s="113" t="e">
        <f>T139-HLOOKUP(V139,Minimas!$C$3:$CD$12,10,FALSE)</f>
        <v>#VALUE!</v>
      </c>
      <c r="AK139" s="114" t="str">
        <f t="shared" si="28"/>
        <v xml:space="preserve"> </v>
      </c>
      <c r="AL139" s="114"/>
      <c r="AM139" s="114" t="str">
        <f t="shared" si="29"/>
        <v xml:space="preserve"> </v>
      </c>
      <c r="AN139" s="114" t="str">
        <f t="shared" si="30"/>
        <v xml:space="preserve"> </v>
      </c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</row>
    <row r="140" spans="2:107" s="5" customFormat="1" ht="30" customHeight="1" x14ac:dyDescent="0.2">
      <c r="B140" s="83"/>
      <c r="C140" s="86"/>
      <c r="D140" s="87"/>
      <c r="E140" s="89"/>
      <c r="F140" s="117"/>
      <c r="G140" s="118"/>
      <c r="H140" s="91"/>
      <c r="I140" s="94"/>
      <c r="J140" s="95"/>
      <c r="K140" s="81"/>
      <c r="L140" s="100"/>
      <c r="M140" s="101"/>
      <c r="N140" s="101"/>
      <c r="O140" s="102" t="str">
        <f t="shared" si="23"/>
        <v/>
      </c>
      <c r="P140" s="100"/>
      <c r="Q140" s="101"/>
      <c r="R140" s="101"/>
      <c r="S140" s="102" t="str">
        <f t="shared" si="24"/>
        <v/>
      </c>
      <c r="T140" s="104" t="str">
        <f t="shared" si="25"/>
        <v/>
      </c>
      <c r="U140" s="105" t="str">
        <f t="shared" si="26"/>
        <v xml:space="preserve">   </v>
      </c>
      <c r="V140" s="106" t="str">
        <f>IF(E140=0," ",IF(E140="H",IF(H140&lt;2000,VLOOKUP(K140,Minimas!$A$15:$G$29,7),IF(AND(H140&gt;1999,H140&lt;2003),VLOOKUP(K140,Minimas!$A$15:$G$29,6),IF(AND(H140&gt;2002,H140&lt;2005),VLOOKUP(K140,Minimas!$A$15:$G$29,5),IF(AND(H140&gt;2004,H140&lt;2007),VLOOKUP(K140,Minimas!$A$15:$G$29,4),VLOOKUP(K140,Minimas!$A$15:$G$29,3))))),IF(H140&lt;2000,VLOOKUP(K140,Minimas!$H$15:$N$29,7),IF(AND(H140&gt;1999,H140&lt;2003),VLOOKUP(K140,Minimas!$H$15:$N$29,6),IF(AND(H140&gt;2002,H140&lt;2005),VLOOKUP(K140,Minimas!$H$15:$N$29,5),IF(AND(H140&gt;2004,H140&lt;2007),VLOOKUP(K140,Minimas!$H$15:$N$29,4),VLOOKUP(K140,Minimas!$H$15:$N$29,3)))))))</f>
        <v xml:space="preserve"> </v>
      </c>
      <c r="W140" s="107" t="str">
        <f t="shared" si="27"/>
        <v/>
      </c>
      <c r="X140" s="42"/>
      <c r="Y140" s="42"/>
      <c r="AB140" s="113" t="e">
        <f>T140-HLOOKUP(V140,Minimas!$C$3:$CD$12,2,FALSE)</f>
        <v>#VALUE!</v>
      </c>
      <c r="AC140" s="113" t="e">
        <f>T140-HLOOKUP(V140,Minimas!$C$3:$CD$12,3,FALSE)</f>
        <v>#VALUE!</v>
      </c>
      <c r="AD140" s="113" t="e">
        <f>T140-HLOOKUP(V140,Minimas!$C$3:$CD$12,4,FALSE)</f>
        <v>#VALUE!</v>
      </c>
      <c r="AE140" s="113" t="e">
        <f>T140-HLOOKUP(V140,Minimas!$C$3:$CD$12,5,FALSE)</f>
        <v>#VALUE!</v>
      </c>
      <c r="AF140" s="113" t="e">
        <f>T140-HLOOKUP(V140,Minimas!$C$3:$CD$12,6,FALSE)</f>
        <v>#VALUE!</v>
      </c>
      <c r="AG140" s="113" t="e">
        <f>T140-HLOOKUP(V140,Minimas!$C$3:$CD$12,7,FALSE)</f>
        <v>#VALUE!</v>
      </c>
      <c r="AH140" s="113" t="e">
        <f>T140-HLOOKUP(V140,Minimas!$C$3:$CD$12,8,FALSE)</f>
        <v>#VALUE!</v>
      </c>
      <c r="AI140" s="113" t="e">
        <f>T140-HLOOKUP(V140,Minimas!$C$3:$CD$12,9,FALSE)</f>
        <v>#VALUE!</v>
      </c>
      <c r="AJ140" s="113" t="e">
        <f>T140-HLOOKUP(V140,Minimas!$C$3:$CD$12,10,FALSE)</f>
        <v>#VALUE!</v>
      </c>
      <c r="AK140" s="114" t="str">
        <f t="shared" si="28"/>
        <v xml:space="preserve"> </v>
      </c>
      <c r="AL140" s="114"/>
      <c r="AM140" s="114" t="str">
        <f t="shared" si="29"/>
        <v xml:space="preserve"> </v>
      </c>
      <c r="AN140" s="114" t="str">
        <f t="shared" si="30"/>
        <v xml:space="preserve"> </v>
      </c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</row>
    <row r="141" spans="2:107" s="5" customFormat="1" ht="30" customHeight="1" x14ac:dyDescent="0.2">
      <c r="B141" s="83"/>
      <c r="C141" s="86"/>
      <c r="D141" s="87"/>
      <c r="E141" s="89"/>
      <c r="F141" s="117"/>
      <c r="G141" s="118"/>
      <c r="H141" s="91"/>
      <c r="I141" s="94"/>
      <c r="J141" s="95"/>
      <c r="K141" s="81"/>
      <c r="L141" s="100"/>
      <c r="M141" s="101"/>
      <c r="N141" s="101"/>
      <c r="O141" s="102" t="str">
        <f t="shared" si="23"/>
        <v/>
      </c>
      <c r="P141" s="100"/>
      <c r="Q141" s="101"/>
      <c r="R141" s="101"/>
      <c r="S141" s="102" t="str">
        <f t="shared" si="24"/>
        <v/>
      </c>
      <c r="T141" s="104" t="str">
        <f t="shared" si="25"/>
        <v/>
      </c>
      <c r="U141" s="105" t="str">
        <f t="shared" si="26"/>
        <v xml:space="preserve">   </v>
      </c>
      <c r="V141" s="106" t="str">
        <f>IF(E141=0," ",IF(E141="H",IF(H141&lt;2000,VLOOKUP(K141,Minimas!$A$15:$G$29,7),IF(AND(H141&gt;1999,H141&lt;2003),VLOOKUP(K141,Minimas!$A$15:$G$29,6),IF(AND(H141&gt;2002,H141&lt;2005),VLOOKUP(K141,Minimas!$A$15:$G$29,5),IF(AND(H141&gt;2004,H141&lt;2007),VLOOKUP(K141,Minimas!$A$15:$G$29,4),VLOOKUP(K141,Minimas!$A$15:$G$29,3))))),IF(H141&lt;2000,VLOOKUP(K141,Minimas!$H$15:$N$29,7),IF(AND(H141&gt;1999,H141&lt;2003),VLOOKUP(K141,Minimas!$H$15:$N$29,6),IF(AND(H141&gt;2002,H141&lt;2005),VLOOKUP(K141,Minimas!$H$15:$N$29,5),IF(AND(H141&gt;2004,H141&lt;2007),VLOOKUP(K141,Minimas!$H$15:$N$29,4),VLOOKUP(K141,Minimas!$H$15:$N$29,3)))))))</f>
        <v xml:space="preserve"> </v>
      </c>
      <c r="W141" s="107" t="str">
        <f t="shared" si="27"/>
        <v/>
      </c>
      <c r="X141" s="42"/>
      <c r="Y141" s="42"/>
      <c r="AB141" s="113" t="e">
        <f>T141-HLOOKUP(V141,Minimas!$C$3:$CD$12,2,FALSE)</f>
        <v>#VALUE!</v>
      </c>
      <c r="AC141" s="113" t="e">
        <f>T141-HLOOKUP(V141,Minimas!$C$3:$CD$12,3,FALSE)</f>
        <v>#VALUE!</v>
      </c>
      <c r="AD141" s="113" t="e">
        <f>T141-HLOOKUP(V141,Minimas!$C$3:$CD$12,4,FALSE)</f>
        <v>#VALUE!</v>
      </c>
      <c r="AE141" s="113" t="e">
        <f>T141-HLOOKUP(V141,Minimas!$C$3:$CD$12,5,FALSE)</f>
        <v>#VALUE!</v>
      </c>
      <c r="AF141" s="113" t="e">
        <f>T141-HLOOKUP(V141,Minimas!$C$3:$CD$12,6,FALSE)</f>
        <v>#VALUE!</v>
      </c>
      <c r="AG141" s="113" t="e">
        <f>T141-HLOOKUP(V141,Minimas!$C$3:$CD$12,7,FALSE)</f>
        <v>#VALUE!</v>
      </c>
      <c r="AH141" s="113" t="e">
        <f>T141-HLOOKUP(V141,Minimas!$C$3:$CD$12,8,FALSE)</f>
        <v>#VALUE!</v>
      </c>
      <c r="AI141" s="113" t="e">
        <f>T141-HLOOKUP(V141,Minimas!$C$3:$CD$12,9,FALSE)</f>
        <v>#VALUE!</v>
      </c>
      <c r="AJ141" s="113" t="e">
        <f>T141-HLOOKUP(V141,Minimas!$C$3:$CD$12,10,FALSE)</f>
        <v>#VALUE!</v>
      </c>
      <c r="AK141" s="114" t="str">
        <f t="shared" si="28"/>
        <v xml:space="preserve"> </v>
      </c>
      <c r="AL141" s="114"/>
      <c r="AM141" s="114" t="str">
        <f t="shared" si="29"/>
        <v xml:space="preserve"> </v>
      </c>
      <c r="AN141" s="114" t="str">
        <f t="shared" si="30"/>
        <v xml:space="preserve"> </v>
      </c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</row>
    <row r="142" spans="2:107" s="5" customFormat="1" ht="30" customHeight="1" x14ac:dyDescent="0.2">
      <c r="B142" s="83"/>
      <c r="C142" s="86"/>
      <c r="D142" s="87"/>
      <c r="E142" s="89"/>
      <c r="F142" s="117"/>
      <c r="G142" s="118"/>
      <c r="H142" s="91"/>
      <c r="I142" s="94"/>
      <c r="J142" s="95"/>
      <c r="K142" s="81"/>
      <c r="L142" s="100"/>
      <c r="M142" s="101"/>
      <c r="N142" s="101"/>
      <c r="O142" s="102" t="str">
        <f t="shared" si="23"/>
        <v/>
      </c>
      <c r="P142" s="100"/>
      <c r="Q142" s="101"/>
      <c r="R142" s="101"/>
      <c r="S142" s="102" t="str">
        <f t="shared" si="24"/>
        <v/>
      </c>
      <c r="T142" s="104" t="str">
        <f t="shared" si="25"/>
        <v/>
      </c>
      <c r="U142" s="105" t="str">
        <f t="shared" si="26"/>
        <v xml:space="preserve">   </v>
      </c>
      <c r="V142" s="106" t="str">
        <f>IF(E142=0," ",IF(E142="H",IF(H142&lt;2000,VLOOKUP(K142,Minimas!$A$15:$G$29,7),IF(AND(H142&gt;1999,H142&lt;2003),VLOOKUP(K142,Minimas!$A$15:$G$29,6),IF(AND(H142&gt;2002,H142&lt;2005),VLOOKUP(K142,Minimas!$A$15:$G$29,5),IF(AND(H142&gt;2004,H142&lt;2007),VLOOKUP(K142,Minimas!$A$15:$G$29,4),VLOOKUP(K142,Minimas!$A$15:$G$29,3))))),IF(H142&lt;2000,VLOOKUP(K142,Minimas!$H$15:$N$29,7),IF(AND(H142&gt;1999,H142&lt;2003),VLOOKUP(K142,Minimas!$H$15:$N$29,6),IF(AND(H142&gt;2002,H142&lt;2005),VLOOKUP(K142,Minimas!$H$15:$N$29,5),IF(AND(H142&gt;2004,H142&lt;2007),VLOOKUP(K142,Minimas!$H$15:$N$29,4),VLOOKUP(K142,Minimas!$H$15:$N$29,3)))))))</f>
        <v xml:space="preserve"> </v>
      </c>
      <c r="W142" s="107" t="str">
        <f t="shared" si="27"/>
        <v/>
      </c>
      <c r="X142" s="42"/>
      <c r="Y142" s="42"/>
      <c r="AB142" s="113" t="e">
        <f>T142-HLOOKUP(V142,Minimas!$C$3:$CD$12,2,FALSE)</f>
        <v>#VALUE!</v>
      </c>
      <c r="AC142" s="113" t="e">
        <f>T142-HLOOKUP(V142,Minimas!$C$3:$CD$12,3,FALSE)</f>
        <v>#VALUE!</v>
      </c>
      <c r="AD142" s="113" t="e">
        <f>T142-HLOOKUP(V142,Minimas!$C$3:$CD$12,4,FALSE)</f>
        <v>#VALUE!</v>
      </c>
      <c r="AE142" s="113" t="e">
        <f>T142-HLOOKUP(V142,Minimas!$C$3:$CD$12,5,FALSE)</f>
        <v>#VALUE!</v>
      </c>
      <c r="AF142" s="113" t="e">
        <f>T142-HLOOKUP(V142,Minimas!$C$3:$CD$12,6,FALSE)</f>
        <v>#VALUE!</v>
      </c>
      <c r="AG142" s="113" t="e">
        <f>T142-HLOOKUP(V142,Minimas!$C$3:$CD$12,7,FALSE)</f>
        <v>#VALUE!</v>
      </c>
      <c r="AH142" s="113" t="e">
        <f>T142-HLOOKUP(V142,Minimas!$C$3:$CD$12,8,FALSE)</f>
        <v>#VALUE!</v>
      </c>
      <c r="AI142" s="113" t="e">
        <f>T142-HLOOKUP(V142,Minimas!$C$3:$CD$12,9,FALSE)</f>
        <v>#VALUE!</v>
      </c>
      <c r="AJ142" s="113" t="e">
        <f>T142-HLOOKUP(V142,Minimas!$C$3:$CD$12,10,FALSE)</f>
        <v>#VALUE!</v>
      </c>
      <c r="AK142" s="114" t="str">
        <f t="shared" si="28"/>
        <v xml:space="preserve"> </v>
      </c>
      <c r="AL142" s="114"/>
      <c r="AM142" s="114" t="str">
        <f t="shared" si="29"/>
        <v xml:space="preserve"> </v>
      </c>
      <c r="AN142" s="114" t="str">
        <f t="shared" si="30"/>
        <v xml:space="preserve"> </v>
      </c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</row>
    <row r="143" spans="2:107" s="5" customFormat="1" ht="30" customHeight="1" x14ac:dyDescent="0.2">
      <c r="B143" s="83"/>
      <c r="C143" s="86"/>
      <c r="D143" s="87"/>
      <c r="E143" s="89"/>
      <c r="F143" s="117"/>
      <c r="G143" s="118"/>
      <c r="H143" s="91"/>
      <c r="I143" s="94"/>
      <c r="J143" s="95"/>
      <c r="K143" s="81"/>
      <c r="L143" s="100"/>
      <c r="M143" s="101"/>
      <c r="N143" s="101"/>
      <c r="O143" s="102" t="str">
        <f t="shared" si="23"/>
        <v/>
      </c>
      <c r="P143" s="100"/>
      <c r="Q143" s="101"/>
      <c r="R143" s="101"/>
      <c r="S143" s="102" t="str">
        <f t="shared" si="24"/>
        <v/>
      </c>
      <c r="T143" s="104" t="str">
        <f t="shared" si="25"/>
        <v/>
      </c>
      <c r="U143" s="105" t="str">
        <f t="shared" si="26"/>
        <v xml:space="preserve">   </v>
      </c>
      <c r="V143" s="106" t="str">
        <f>IF(E143=0," ",IF(E143="H",IF(H143&lt;2000,VLOOKUP(K143,Minimas!$A$15:$G$29,7),IF(AND(H143&gt;1999,H143&lt;2003),VLOOKUP(K143,Minimas!$A$15:$G$29,6),IF(AND(H143&gt;2002,H143&lt;2005),VLOOKUP(K143,Minimas!$A$15:$G$29,5),IF(AND(H143&gt;2004,H143&lt;2007),VLOOKUP(K143,Minimas!$A$15:$G$29,4),VLOOKUP(K143,Minimas!$A$15:$G$29,3))))),IF(H143&lt;2000,VLOOKUP(K143,Minimas!$H$15:$N$29,7),IF(AND(H143&gt;1999,H143&lt;2003),VLOOKUP(K143,Minimas!$H$15:$N$29,6),IF(AND(H143&gt;2002,H143&lt;2005),VLOOKUP(K143,Minimas!$H$15:$N$29,5),IF(AND(H143&gt;2004,H143&lt;2007),VLOOKUP(K143,Minimas!$H$15:$N$29,4),VLOOKUP(K143,Minimas!$H$15:$N$29,3)))))))</f>
        <v xml:space="preserve"> </v>
      </c>
      <c r="W143" s="107" t="str">
        <f t="shared" si="27"/>
        <v/>
      </c>
      <c r="X143" s="42"/>
      <c r="Y143" s="42"/>
      <c r="AB143" s="113" t="e">
        <f>T143-HLOOKUP(V143,Minimas!$C$3:$CD$12,2,FALSE)</f>
        <v>#VALUE!</v>
      </c>
      <c r="AC143" s="113" t="e">
        <f>T143-HLOOKUP(V143,Minimas!$C$3:$CD$12,3,FALSE)</f>
        <v>#VALUE!</v>
      </c>
      <c r="AD143" s="113" t="e">
        <f>T143-HLOOKUP(V143,Minimas!$C$3:$CD$12,4,FALSE)</f>
        <v>#VALUE!</v>
      </c>
      <c r="AE143" s="113" t="e">
        <f>T143-HLOOKUP(V143,Minimas!$C$3:$CD$12,5,FALSE)</f>
        <v>#VALUE!</v>
      </c>
      <c r="AF143" s="113" t="e">
        <f>T143-HLOOKUP(V143,Minimas!$C$3:$CD$12,6,FALSE)</f>
        <v>#VALUE!</v>
      </c>
      <c r="AG143" s="113" t="e">
        <f>T143-HLOOKUP(V143,Minimas!$C$3:$CD$12,7,FALSE)</f>
        <v>#VALUE!</v>
      </c>
      <c r="AH143" s="113" t="e">
        <f>T143-HLOOKUP(V143,Minimas!$C$3:$CD$12,8,FALSE)</f>
        <v>#VALUE!</v>
      </c>
      <c r="AI143" s="113" t="e">
        <f>T143-HLOOKUP(V143,Minimas!$C$3:$CD$12,9,FALSE)</f>
        <v>#VALUE!</v>
      </c>
      <c r="AJ143" s="113" t="e">
        <f>T143-HLOOKUP(V143,Minimas!$C$3:$CD$12,10,FALSE)</f>
        <v>#VALUE!</v>
      </c>
      <c r="AK143" s="114" t="str">
        <f t="shared" si="28"/>
        <v xml:space="preserve"> </v>
      </c>
      <c r="AL143" s="114"/>
      <c r="AM143" s="114" t="str">
        <f t="shared" si="29"/>
        <v xml:space="preserve"> </v>
      </c>
      <c r="AN143" s="114" t="str">
        <f t="shared" si="30"/>
        <v xml:space="preserve"> </v>
      </c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</row>
    <row r="144" spans="2:107" s="5" customFormat="1" ht="30" customHeight="1" x14ac:dyDescent="0.2">
      <c r="B144" s="83"/>
      <c r="C144" s="86"/>
      <c r="D144" s="87"/>
      <c r="E144" s="89"/>
      <c r="F144" s="117"/>
      <c r="G144" s="118"/>
      <c r="H144" s="91"/>
      <c r="I144" s="94"/>
      <c r="J144" s="95"/>
      <c r="K144" s="81"/>
      <c r="L144" s="100"/>
      <c r="M144" s="101"/>
      <c r="N144" s="101"/>
      <c r="O144" s="102" t="str">
        <f t="shared" si="23"/>
        <v/>
      </c>
      <c r="P144" s="100"/>
      <c r="Q144" s="101"/>
      <c r="R144" s="101"/>
      <c r="S144" s="102" t="str">
        <f t="shared" si="24"/>
        <v/>
      </c>
      <c r="T144" s="104" t="str">
        <f t="shared" si="25"/>
        <v/>
      </c>
      <c r="U144" s="105" t="str">
        <f t="shared" si="26"/>
        <v xml:space="preserve">   </v>
      </c>
      <c r="V144" s="106" t="str">
        <f>IF(E144=0," ",IF(E144="H",IF(H144&lt;2000,VLOOKUP(K144,Minimas!$A$15:$G$29,7),IF(AND(H144&gt;1999,H144&lt;2003),VLOOKUP(K144,Minimas!$A$15:$G$29,6),IF(AND(H144&gt;2002,H144&lt;2005),VLOOKUP(K144,Minimas!$A$15:$G$29,5),IF(AND(H144&gt;2004,H144&lt;2007),VLOOKUP(K144,Minimas!$A$15:$G$29,4),VLOOKUP(K144,Minimas!$A$15:$G$29,3))))),IF(H144&lt;2000,VLOOKUP(K144,Minimas!$H$15:$N$29,7),IF(AND(H144&gt;1999,H144&lt;2003),VLOOKUP(K144,Minimas!$H$15:$N$29,6),IF(AND(H144&gt;2002,H144&lt;2005),VLOOKUP(K144,Minimas!$H$15:$N$29,5),IF(AND(H144&gt;2004,H144&lt;2007),VLOOKUP(K144,Minimas!$H$15:$N$29,4),VLOOKUP(K144,Minimas!$H$15:$N$29,3)))))))</f>
        <v xml:space="preserve"> </v>
      </c>
      <c r="W144" s="107" t="str">
        <f t="shared" si="27"/>
        <v/>
      </c>
      <c r="X144" s="42"/>
      <c r="Y144" s="42"/>
      <c r="AB144" s="113" t="e">
        <f>T144-HLOOKUP(V144,Minimas!$C$3:$CD$12,2,FALSE)</f>
        <v>#VALUE!</v>
      </c>
      <c r="AC144" s="113" t="e">
        <f>T144-HLOOKUP(V144,Minimas!$C$3:$CD$12,3,FALSE)</f>
        <v>#VALUE!</v>
      </c>
      <c r="AD144" s="113" t="e">
        <f>T144-HLOOKUP(V144,Minimas!$C$3:$CD$12,4,FALSE)</f>
        <v>#VALUE!</v>
      </c>
      <c r="AE144" s="113" t="e">
        <f>T144-HLOOKUP(V144,Minimas!$C$3:$CD$12,5,FALSE)</f>
        <v>#VALUE!</v>
      </c>
      <c r="AF144" s="113" t="e">
        <f>T144-HLOOKUP(V144,Minimas!$C$3:$CD$12,6,FALSE)</f>
        <v>#VALUE!</v>
      </c>
      <c r="AG144" s="113" t="e">
        <f>T144-HLOOKUP(V144,Minimas!$C$3:$CD$12,7,FALSE)</f>
        <v>#VALUE!</v>
      </c>
      <c r="AH144" s="113" t="e">
        <f>T144-HLOOKUP(V144,Minimas!$C$3:$CD$12,8,FALSE)</f>
        <v>#VALUE!</v>
      </c>
      <c r="AI144" s="113" t="e">
        <f>T144-HLOOKUP(V144,Minimas!$C$3:$CD$12,9,FALSE)</f>
        <v>#VALUE!</v>
      </c>
      <c r="AJ144" s="113" t="e">
        <f>T144-HLOOKUP(V144,Minimas!$C$3:$CD$12,10,FALSE)</f>
        <v>#VALUE!</v>
      </c>
      <c r="AK144" s="114" t="str">
        <f t="shared" si="28"/>
        <v xml:space="preserve"> </v>
      </c>
      <c r="AL144" s="114"/>
      <c r="AM144" s="114" t="str">
        <f t="shared" si="29"/>
        <v xml:space="preserve"> </v>
      </c>
      <c r="AN144" s="114" t="str">
        <f t="shared" si="30"/>
        <v xml:space="preserve"> </v>
      </c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</row>
    <row r="145" spans="2:107" s="5" customFormat="1" ht="30" customHeight="1" x14ac:dyDescent="0.2">
      <c r="B145" s="83"/>
      <c r="C145" s="86"/>
      <c r="D145" s="87"/>
      <c r="E145" s="89"/>
      <c r="F145" s="117"/>
      <c r="G145" s="118"/>
      <c r="H145" s="91"/>
      <c r="I145" s="94"/>
      <c r="J145" s="95"/>
      <c r="K145" s="81"/>
      <c r="L145" s="100"/>
      <c r="M145" s="101"/>
      <c r="N145" s="101"/>
      <c r="O145" s="102" t="str">
        <f t="shared" si="23"/>
        <v/>
      </c>
      <c r="P145" s="100"/>
      <c r="Q145" s="101"/>
      <c r="R145" s="101"/>
      <c r="S145" s="102" t="str">
        <f t="shared" si="24"/>
        <v/>
      </c>
      <c r="T145" s="104" t="str">
        <f t="shared" si="25"/>
        <v/>
      </c>
      <c r="U145" s="105" t="str">
        <f t="shared" si="26"/>
        <v xml:space="preserve">   </v>
      </c>
      <c r="V145" s="106" t="str">
        <f>IF(E145=0," ",IF(E145="H",IF(H145&lt;2000,VLOOKUP(K145,Minimas!$A$15:$G$29,7),IF(AND(H145&gt;1999,H145&lt;2003),VLOOKUP(K145,Minimas!$A$15:$G$29,6),IF(AND(H145&gt;2002,H145&lt;2005),VLOOKUP(K145,Minimas!$A$15:$G$29,5),IF(AND(H145&gt;2004,H145&lt;2007),VLOOKUP(K145,Minimas!$A$15:$G$29,4),VLOOKUP(K145,Minimas!$A$15:$G$29,3))))),IF(H145&lt;2000,VLOOKUP(K145,Minimas!$H$15:$N$29,7),IF(AND(H145&gt;1999,H145&lt;2003),VLOOKUP(K145,Minimas!$H$15:$N$29,6),IF(AND(H145&gt;2002,H145&lt;2005),VLOOKUP(K145,Minimas!$H$15:$N$29,5),IF(AND(H145&gt;2004,H145&lt;2007),VLOOKUP(K145,Minimas!$H$15:$N$29,4),VLOOKUP(K145,Minimas!$H$15:$N$29,3)))))))</f>
        <v xml:space="preserve"> </v>
      </c>
      <c r="W145" s="107" t="str">
        <f t="shared" si="27"/>
        <v/>
      </c>
      <c r="X145" s="42"/>
      <c r="Y145" s="42"/>
      <c r="AB145" s="113" t="e">
        <f>T145-HLOOKUP(V145,Minimas!$C$3:$CD$12,2,FALSE)</f>
        <v>#VALUE!</v>
      </c>
      <c r="AC145" s="113" t="e">
        <f>T145-HLOOKUP(V145,Minimas!$C$3:$CD$12,3,FALSE)</f>
        <v>#VALUE!</v>
      </c>
      <c r="AD145" s="113" t="e">
        <f>T145-HLOOKUP(V145,Minimas!$C$3:$CD$12,4,FALSE)</f>
        <v>#VALUE!</v>
      </c>
      <c r="AE145" s="113" t="e">
        <f>T145-HLOOKUP(V145,Minimas!$C$3:$CD$12,5,FALSE)</f>
        <v>#VALUE!</v>
      </c>
      <c r="AF145" s="113" t="e">
        <f>T145-HLOOKUP(V145,Minimas!$C$3:$CD$12,6,FALSE)</f>
        <v>#VALUE!</v>
      </c>
      <c r="AG145" s="113" t="e">
        <f>T145-HLOOKUP(V145,Minimas!$C$3:$CD$12,7,FALSE)</f>
        <v>#VALUE!</v>
      </c>
      <c r="AH145" s="113" t="e">
        <f>T145-HLOOKUP(V145,Minimas!$C$3:$CD$12,8,FALSE)</f>
        <v>#VALUE!</v>
      </c>
      <c r="AI145" s="113" t="e">
        <f>T145-HLOOKUP(V145,Minimas!$C$3:$CD$12,9,FALSE)</f>
        <v>#VALUE!</v>
      </c>
      <c r="AJ145" s="113" t="e">
        <f>T145-HLOOKUP(V145,Minimas!$C$3:$CD$12,10,FALSE)</f>
        <v>#VALUE!</v>
      </c>
      <c r="AK145" s="114" t="str">
        <f t="shared" si="28"/>
        <v xml:space="preserve"> </v>
      </c>
      <c r="AL145" s="114"/>
      <c r="AM145" s="114" t="str">
        <f t="shared" si="29"/>
        <v xml:space="preserve"> </v>
      </c>
      <c r="AN145" s="114" t="str">
        <f t="shared" si="30"/>
        <v xml:space="preserve"> </v>
      </c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</row>
    <row r="146" spans="2:107" s="5" customFormat="1" ht="30" customHeight="1" x14ac:dyDescent="0.2">
      <c r="B146" s="83"/>
      <c r="C146" s="86"/>
      <c r="D146" s="87"/>
      <c r="E146" s="89"/>
      <c r="F146" s="117"/>
      <c r="G146" s="118"/>
      <c r="H146" s="91"/>
      <c r="I146" s="94"/>
      <c r="J146" s="95"/>
      <c r="K146" s="81"/>
      <c r="L146" s="100"/>
      <c r="M146" s="101"/>
      <c r="N146" s="101"/>
      <c r="O146" s="102" t="str">
        <f t="shared" si="23"/>
        <v/>
      </c>
      <c r="P146" s="100"/>
      <c r="Q146" s="101"/>
      <c r="R146" s="101"/>
      <c r="S146" s="102" t="str">
        <f t="shared" si="24"/>
        <v/>
      </c>
      <c r="T146" s="104" t="str">
        <f t="shared" si="25"/>
        <v/>
      </c>
      <c r="U146" s="105" t="str">
        <f t="shared" si="26"/>
        <v xml:space="preserve">   </v>
      </c>
      <c r="V146" s="106" t="str">
        <f>IF(E146=0," ",IF(E146="H",IF(H146&lt;2000,VLOOKUP(K146,Minimas!$A$15:$G$29,7),IF(AND(H146&gt;1999,H146&lt;2003),VLOOKUP(K146,Minimas!$A$15:$G$29,6),IF(AND(H146&gt;2002,H146&lt;2005),VLOOKUP(K146,Minimas!$A$15:$G$29,5),IF(AND(H146&gt;2004,H146&lt;2007),VLOOKUP(K146,Minimas!$A$15:$G$29,4),VLOOKUP(K146,Minimas!$A$15:$G$29,3))))),IF(H146&lt;2000,VLOOKUP(K146,Minimas!$H$15:$N$29,7),IF(AND(H146&gt;1999,H146&lt;2003),VLOOKUP(K146,Minimas!$H$15:$N$29,6),IF(AND(H146&gt;2002,H146&lt;2005),VLOOKUP(K146,Minimas!$H$15:$N$29,5),IF(AND(H146&gt;2004,H146&lt;2007),VLOOKUP(K146,Minimas!$H$15:$N$29,4),VLOOKUP(K146,Minimas!$H$15:$N$29,3)))))))</f>
        <v xml:space="preserve"> </v>
      </c>
      <c r="W146" s="107" t="str">
        <f t="shared" si="27"/>
        <v/>
      </c>
      <c r="X146" s="42"/>
      <c r="Y146" s="42"/>
      <c r="AB146" s="113" t="e">
        <f>T146-HLOOKUP(V146,Minimas!$C$3:$CD$12,2,FALSE)</f>
        <v>#VALUE!</v>
      </c>
      <c r="AC146" s="113" t="e">
        <f>T146-HLOOKUP(V146,Minimas!$C$3:$CD$12,3,FALSE)</f>
        <v>#VALUE!</v>
      </c>
      <c r="AD146" s="113" t="e">
        <f>T146-HLOOKUP(V146,Minimas!$C$3:$CD$12,4,FALSE)</f>
        <v>#VALUE!</v>
      </c>
      <c r="AE146" s="113" t="e">
        <f>T146-HLOOKUP(V146,Minimas!$C$3:$CD$12,5,FALSE)</f>
        <v>#VALUE!</v>
      </c>
      <c r="AF146" s="113" t="e">
        <f>T146-HLOOKUP(V146,Minimas!$C$3:$CD$12,6,FALSE)</f>
        <v>#VALUE!</v>
      </c>
      <c r="AG146" s="113" t="e">
        <f>T146-HLOOKUP(V146,Minimas!$C$3:$CD$12,7,FALSE)</f>
        <v>#VALUE!</v>
      </c>
      <c r="AH146" s="113" t="e">
        <f>T146-HLOOKUP(V146,Minimas!$C$3:$CD$12,8,FALSE)</f>
        <v>#VALUE!</v>
      </c>
      <c r="AI146" s="113" t="e">
        <f>T146-HLOOKUP(V146,Minimas!$C$3:$CD$12,9,FALSE)</f>
        <v>#VALUE!</v>
      </c>
      <c r="AJ146" s="113" t="e">
        <f>T146-HLOOKUP(V146,Minimas!$C$3:$CD$12,10,FALSE)</f>
        <v>#VALUE!</v>
      </c>
      <c r="AK146" s="114" t="str">
        <f t="shared" si="28"/>
        <v xml:space="preserve"> </v>
      </c>
      <c r="AL146" s="114"/>
      <c r="AM146" s="114" t="str">
        <f t="shared" si="29"/>
        <v xml:space="preserve"> </v>
      </c>
      <c r="AN146" s="114" t="str">
        <f t="shared" si="30"/>
        <v xml:space="preserve"> </v>
      </c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</row>
    <row r="147" spans="2:107" s="5" customFormat="1" ht="30" customHeight="1" x14ac:dyDescent="0.2">
      <c r="B147" s="83"/>
      <c r="C147" s="86"/>
      <c r="D147" s="87"/>
      <c r="E147" s="89"/>
      <c r="F147" s="117"/>
      <c r="G147" s="118"/>
      <c r="H147" s="91"/>
      <c r="I147" s="94"/>
      <c r="J147" s="95"/>
      <c r="K147" s="81"/>
      <c r="L147" s="100"/>
      <c r="M147" s="101"/>
      <c r="N147" s="101"/>
      <c r="O147" s="102" t="str">
        <f t="shared" si="23"/>
        <v/>
      </c>
      <c r="P147" s="100"/>
      <c r="Q147" s="101"/>
      <c r="R147" s="101"/>
      <c r="S147" s="102" t="str">
        <f t="shared" si="24"/>
        <v/>
      </c>
      <c r="T147" s="104" t="str">
        <f t="shared" si="25"/>
        <v/>
      </c>
      <c r="U147" s="105" t="str">
        <f t="shared" si="26"/>
        <v xml:space="preserve">   </v>
      </c>
      <c r="V147" s="106" t="str">
        <f>IF(E147=0," ",IF(E147="H",IF(H147&lt;2000,VLOOKUP(K147,Minimas!$A$15:$G$29,7),IF(AND(H147&gt;1999,H147&lt;2003),VLOOKUP(K147,Minimas!$A$15:$G$29,6),IF(AND(H147&gt;2002,H147&lt;2005),VLOOKUP(K147,Minimas!$A$15:$G$29,5),IF(AND(H147&gt;2004,H147&lt;2007),VLOOKUP(K147,Minimas!$A$15:$G$29,4),VLOOKUP(K147,Minimas!$A$15:$G$29,3))))),IF(H147&lt;2000,VLOOKUP(K147,Minimas!$H$15:$N$29,7),IF(AND(H147&gt;1999,H147&lt;2003),VLOOKUP(K147,Minimas!$H$15:$N$29,6),IF(AND(H147&gt;2002,H147&lt;2005),VLOOKUP(K147,Minimas!$H$15:$N$29,5),IF(AND(H147&gt;2004,H147&lt;2007),VLOOKUP(K147,Minimas!$H$15:$N$29,4),VLOOKUP(K147,Minimas!$H$15:$N$29,3)))))))</f>
        <v xml:space="preserve"> </v>
      </c>
      <c r="W147" s="107" t="str">
        <f t="shared" si="27"/>
        <v/>
      </c>
      <c r="X147" s="42"/>
      <c r="Y147" s="42"/>
      <c r="AB147" s="113" t="e">
        <f>T147-HLOOKUP(V147,Minimas!$C$3:$CD$12,2,FALSE)</f>
        <v>#VALUE!</v>
      </c>
      <c r="AC147" s="113" t="e">
        <f>T147-HLOOKUP(V147,Minimas!$C$3:$CD$12,3,FALSE)</f>
        <v>#VALUE!</v>
      </c>
      <c r="AD147" s="113" t="e">
        <f>T147-HLOOKUP(V147,Minimas!$C$3:$CD$12,4,FALSE)</f>
        <v>#VALUE!</v>
      </c>
      <c r="AE147" s="113" t="e">
        <f>T147-HLOOKUP(V147,Minimas!$C$3:$CD$12,5,FALSE)</f>
        <v>#VALUE!</v>
      </c>
      <c r="AF147" s="113" t="e">
        <f>T147-HLOOKUP(V147,Minimas!$C$3:$CD$12,6,FALSE)</f>
        <v>#VALUE!</v>
      </c>
      <c r="AG147" s="113" t="e">
        <f>T147-HLOOKUP(V147,Minimas!$C$3:$CD$12,7,FALSE)</f>
        <v>#VALUE!</v>
      </c>
      <c r="AH147" s="113" t="e">
        <f>T147-HLOOKUP(V147,Minimas!$C$3:$CD$12,8,FALSE)</f>
        <v>#VALUE!</v>
      </c>
      <c r="AI147" s="113" t="e">
        <f>T147-HLOOKUP(V147,Minimas!$C$3:$CD$12,9,FALSE)</f>
        <v>#VALUE!</v>
      </c>
      <c r="AJ147" s="113" t="e">
        <f>T147-HLOOKUP(V147,Minimas!$C$3:$CD$12,10,FALSE)</f>
        <v>#VALUE!</v>
      </c>
      <c r="AK147" s="114" t="str">
        <f t="shared" si="28"/>
        <v xml:space="preserve"> </v>
      </c>
      <c r="AL147" s="114"/>
      <c r="AM147" s="114" t="str">
        <f t="shared" si="29"/>
        <v xml:space="preserve"> </v>
      </c>
      <c r="AN147" s="114" t="str">
        <f t="shared" si="30"/>
        <v xml:space="preserve"> </v>
      </c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</row>
    <row r="148" spans="2:107" s="5" customFormat="1" ht="30" customHeight="1" x14ac:dyDescent="0.2">
      <c r="B148" s="83"/>
      <c r="C148" s="86"/>
      <c r="D148" s="87"/>
      <c r="E148" s="89"/>
      <c r="F148" s="117"/>
      <c r="G148" s="118"/>
      <c r="H148" s="91"/>
      <c r="I148" s="94"/>
      <c r="J148" s="95"/>
      <c r="K148" s="81"/>
      <c r="L148" s="100"/>
      <c r="M148" s="101"/>
      <c r="N148" s="101"/>
      <c r="O148" s="102" t="str">
        <f t="shared" si="23"/>
        <v/>
      </c>
      <c r="P148" s="100"/>
      <c r="Q148" s="101"/>
      <c r="R148" s="101"/>
      <c r="S148" s="102" t="str">
        <f t="shared" si="24"/>
        <v/>
      </c>
      <c r="T148" s="104" t="str">
        <f t="shared" si="25"/>
        <v/>
      </c>
      <c r="U148" s="105" t="str">
        <f t="shared" si="26"/>
        <v xml:space="preserve">   </v>
      </c>
      <c r="V148" s="106" t="str">
        <f>IF(E148=0," ",IF(E148="H",IF(H148&lt;2000,VLOOKUP(K148,Minimas!$A$15:$G$29,7),IF(AND(H148&gt;1999,H148&lt;2003),VLOOKUP(K148,Minimas!$A$15:$G$29,6),IF(AND(H148&gt;2002,H148&lt;2005),VLOOKUP(K148,Minimas!$A$15:$G$29,5),IF(AND(H148&gt;2004,H148&lt;2007),VLOOKUP(K148,Minimas!$A$15:$G$29,4),VLOOKUP(K148,Minimas!$A$15:$G$29,3))))),IF(H148&lt;2000,VLOOKUP(K148,Minimas!$H$15:$N$29,7),IF(AND(H148&gt;1999,H148&lt;2003),VLOOKUP(K148,Minimas!$H$15:$N$29,6),IF(AND(H148&gt;2002,H148&lt;2005),VLOOKUP(K148,Minimas!$H$15:$N$29,5),IF(AND(H148&gt;2004,H148&lt;2007),VLOOKUP(K148,Minimas!$H$15:$N$29,4),VLOOKUP(K148,Minimas!$H$15:$N$29,3)))))))</f>
        <v xml:space="preserve"> </v>
      </c>
      <c r="W148" s="107" t="str">
        <f t="shared" si="27"/>
        <v/>
      </c>
      <c r="X148" s="42"/>
      <c r="Y148" s="42"/>
      <c r="AB148" s="113" t="e">
        <f>T148-HLOOKUP(V148,Minimas!$C$3:$CD$12,2,FALSE)</f>
        <v>#VALUE!</v>
      </c>
      <c r="AC148" s="113" t="e">
        <f>T148-HLOOKUP(V148,Minimas!$C$3:$CD$12,3,FALSE)</f>
        <v>#VALUE!</v>
      </c>
      <c r="AD148" s="113" t="e">
        <f>T148-HLOOKUP(V148,Minimas!$C$3:$CD$12,4,FALSE)</f>
        <v>#VALUE!</v>
      </c>
      <c r="AE148" s="113" t="e">
        <f>T148-HLOOKUP(V148,Minimas!$C$3:$CD$12,5,FALSE)</f>
        <v>#VALUE!</v>
      </c>
      <c r="AF148" s="113" t="e">
        <f>T148-HLOOKUP(V148,Minimas!$C$3:$CD$12,6,FALSE)</f>
        <v>#VALUE!</v>
      </c>
      <c r="AG148" s="113" t="e">
        <f>T148-HLOOKUP(V148,Minimas!$C$3:$CD$12,7,FALSE)</f>
        <v>#VALUE!</v>
      </c>
      <c r="AH148" s="113" t="e">
        <f>T148-HLOOKUP(V148,Minimas!$C$3:$CD$12,8,FALSE)</f>
        <v>#VALUE!</v>
      </c>
      <c r="AI148" s="113" t="e">
        <f>T148-HLOOKUP(V148,Minimas!$C$3:$CD$12,9,FALSE)</f>
        <v>#VALUE!</v>
      </c>
      <c r="AJ148" s="113" t="e">
        <f>T148-HLOOKUP(V148,Minimas!$C$3:$CD$12,10,FALSE)</f>
        <v>#VALUE!</v>
      </c>
      <c r="AK148" s="114" t="str">
        <f t="shared" si="28"/>
        <v xml:space="preserve"> </v>
      </c>
      <c r="AL148" s="114"/>
      <c r="AM148" s="114" t="str">
        <f t="shared" si="29"/>
        <v xml:space="preserve"> </v>
      </c>
      <c r="AN148" s="114" t="str">
        <f t="shared" si="30"/>
        <v xml:space="preserve"> </v>
      </c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</row>
    <row r="149" spans="2:107" s="5" customFormat="1" ht="30" customHeight="1" x14ac:dyDescent="0.2">
      <c r="B149" s="83"/>
      <c r="C149" s="86"/>
      <c r="D149" s="87"/>
      <c r="E149" s="89"/>
      <c r="F149" s="117"/>
      <c r="G149" s="118"/>
      <c r="H149" s="91"/>
      <c r="I149" s="94"/>
      <c r="J149" s="95"/>
      <c r="K149" s="81"/>
      <c r="L149" s="100"/>
      <c r="M149" s="101"/>
      <c r="N149" s="101"/>
      <c r="O149" s="102" t="str">
        <f t="shared" si="23"/>
        <v/>
      </c>
      <c r="P149" s="100"/>
      <c r="Q149" s="101"/>
      <c r="R149" s="101"/>
      <c r="S149" s="102" t="str">
        <f t="shared" si="24"/>
        <v/>
      </c>
      <c r="T149" s="104" t="str">
        <f t="shared" si="25"/>
        <v/>
      </c>
      <c r="U149" s="105" t="str">
        <f t="shared" si="26"/>
        <v xml:space="preserve">   </v>
      </c>
      <c r="V149" s="106" t="str">
        <f>IF(E149=0," ",IF(E149="H",IF(H149&lt;2000,VLOOKUP(K149,Minimas!$A$15:$G$29,7),IF(AND(H149&gt;1999,H149&lt;2003),VLOOKUP(K149,Minimas!$A$15:$G$29,6),IF(AND(H149&gt;2002,H149&lt;2005),VLOOKUP(K149,Minimas!$A$15:$G$29,5),IF(AND(H149&gt;2004,H149&lt;2007),VLOOKUP(K149,Minimas!$A$15:$G$29,4),VLOOKUP(K149,Minimas!$A$15:$G$29,3))))),IF(H149&lt;2000,VLOOKUP(K149,Minimas!$H$15:$N$29,7),IF(AND(H149&gt;1999,H149&lt;2003),VLOOKUP(K149,Minimas!$H$15:$N$29,6),IF(AND(H149&gt;2002,H149&lt;2005),VLOOKUP(K149,Minimas!$H$15:$N$29,5),IF(AND(H149&gt;2004,H149&lt;2007),VLOOKUP(K149,Minimas!$H$15:$N$29,4),VLOOKUP(K149,Minimas!$H$15:$N$29,3)))))))</f>
        <v xml:space="preserve"> </v>
      </c>
      <c r="W149" s="107" t="str">
        <f t="shared" si="27"/>
        <v/>
      </c>
      <c r="X149" s="42"/>
      <c r="Y149" s="42"/>
      <c r="AB149" s="113" t="e">
        <f>T149-HLOOKUP(V149,Minimas!$C$3:$CD$12,2,FALSE)</f>
        <v>#VALUE!</v>
      </c>
      <c r="AC149" s="113" t="e">
        <f>T149-HLOOKUP(V149,Minimas!$C$3:$CD$12,3,FALSE)</f>
        <v>#VALUE!</v>
      </c>
      <c r="AD149" s="113" t="e">
        <f>T149-HLOOKUP(V149,Minimas!$C$3:$CD$12,4,FALSE)</f>
        <v>#VALUE!</v>
      </c>
      <c r="AE149" s="113" t="e">
        <f>T149-HLOOKUP(V149,Minimas!$C$3:$CD$12,5,FALSE)</f>
        <v>#VALUE!</v>
      </c>
      <c r="AF149" s="113" t="e">
        <f>T149-HLOOKUP(V149,Minimas!$C$3:$CD$12,6,FALSE)</f>
        <v>#VALUE!</v>
      </c>
      <c r="AG149" s="113" t="e">
        <f>T149-HLOOKUP(V149,Minimas!$C$3:$CD$12,7,FALSE)</f>
        <v>#VALUE!</v>
      </c>
      <c r="AH149" s="113" t="e">
        <f>T149-HLOOKUP(V149,Minimas!$C$3:$CD$12,8,FALSE)</f>
        <v>#VALUE!</v>
      </c>
      <c r="AI149" s="113" t="e">
        <f>T149-HLOOKUP(V149,Minimas!$C$3:$CD$12,9,FALSE)</f>
        <v>#VALUE!</v>
      </c>
      <c r="AJ149" s="113" t="e">
        <f>T149-HLOOKUP(V149,Minimas!$C$3:$CD$12,10,FALSE)</f>
        <v>#VALUE!</v>
      </c>
      <c r="AK149" s="114" t="str">
        <f t="shared" si="28"/>
        <v xml:space="preserve"> </v>
      </c>
      <c r="AL149" s="114"/>
      <c r="AM149" s="114" t="str">
        <f t="shared" si="29"/>
        <v xml:space="preserve"> </v>
      </c>
      <c r="AN149" s="114" t="str">
        <f t="shared" si="30"/>
        <v xml:space="preserve"> </v>
      </c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</row>
    <row r="150" spans="2:107" s="5" customFormat="1" ht="30" customHeight="1" x14ac:dyDescent="0.2">
      <c r="B150" s="83"/>
      <c r="C150" s="86"/>
      <c r="D150" s="87"/>
      <c r="E150" s="89"/>
      <c r="F150" s="117"/>
      <c r="G150" s="118"/>
      <c r="H150" s="91"/>
      <c r="I150" s="94"/>
      <c r="J150" s="95"/>
      <c r="K150" s="81"/>
      <c r="L150" s="100"/>
      <c r="M150" s="101"/>
      <c r="N150" s="101"/>
      <c r="O150" s="102" t="str">
        <f t="shared" si="23"/>
        <v/>
      </c>
      <c r="P150" s="100"/>
      <c r="Q150" s="101"/>
      <c r="R150" s="101"/>
      <c r="S150" s="102" t="str">
        <f t="shared" si="24"/>
        <v/>
      </c>
      <c r="T150" s="104" t="str">
        <f t="shared" si="25"/>
        <v/>
      </c>
      <c r="U150" s="105" t="str">
        <f t="shared" si="26"/>
        <v xml:space="preserve">   </v>
      </c>
      <c r="V150" s="106" t="str">
        <f>IF(E150=0," ",IF(E150="H",IF(H150&lt;2000,VLOOKUP(K150,Minimas!$A$15:$G$29,7),IF(AND(H150&gt;1999,H150&lt;2003),VLOOKUP(K150,Minimas!$A$15:$G$29,6),IF(AND(H150&gt;2002,H150&lt;2005),VLOOKUP(K150,Minimas!$A$15:$G$29,5),IF(AND(H150&gt;2004,H150&lt;2007),VLOOKUP(K150,Minimas!$A$15:$G$29,4),VLOOKUP(K150,Minimas!$A$15:$G$29,3))))),IF(H150&lt;2000,VLOOKUP(K150,Minimas!$H$15:$N$29,7),IF(AND(H150&gt;1999,H150&lt;2003),VLOOKUP(K150,Minimas!$H$15:$N$29,6),IF(AND(H150&gt;2002,H150&lt;2005),VLOOKUP(K150,Minimas!$H$15:$N$29,5),IF(AND(H150&gt;2004,H150&lt;2007),VLOOKUP(K150,Minimas!$H$15:$N$29,4),VLOOKUP(K150,Minimas!$H$15:$N$29,3)))))))</f>
        <v xml:space="preserve"> </v>
      </c>
      <c r="W150" s="107" t="str">
        <f t="shared" si="27"/>
        <v/>
      </c>
      <c r="X150" s="42"/>
      <c r="Y150" s="42"/>
      <c r="AB150" s="113" t="e">
        <f>T150-HLOOKUP(V150,Minimas!$C$3:$CD$12,2,FALSE)</f>
        <v>#VALUE!</v>
      </c>
      <c r="AC150" s="113" t="e">
        <f>T150-HLOOKUP(V150,Minimas!$C$3:$CD$12,3,FALSE)</f>
        <v>#VALUE!</v>
      </c>
      <c r="AD150" s="113" t="e">
        <f>T150-HLOOKUP(V150,Minimas!$C$3:$CD$12,4,FALSE)</f>
        <v>#VALUE!</v>
      </c>
      <c r="AE150" s="113" t="e">
        <f>T150-HLOOKUP(V150,Minimas!$C$3:$CD$12,5,FALSE)</f>
        <v>#VALUE!</v>
      </c>
      <c r="AF150" s="113" t="e">
        <f>T150-HLOOKUP(V150,Minimas!$C$3:$CD$12,6,FALSE)</f>
        <v>#VALUE!</v>
      </c>
      <c r="AG150" s="113" t="e">
        <f>T150-HLOOKUP(V150,Minimas!$C$3:$CD$12,7,FALSE)</f>
        <v>#VALUE!</v>
      </c>
      <c r="AH150" s="113" t="e">
        <f>T150-HLOOKUP(V150,Minimas!$C$3:$CD$12,8,FALSE)</f>
        <v>#VALUE!</v>
      </c>
      <c r="AI150" s="113" t="e">
        <f>T150-HLOOKUP(V150,Minimas!$C$3:$CD$12,9,FALSE)</f>
        <v>#VALUE!</v>
      </c>
      <c r="AJ150" s="113" t="e">
        <f>T150-HLOOKUP(V150,Minimas!$C$3:$CD$12,10,FALSE)</f>
        <v>#VALUE!</v>
      </c>
      <c r="AK150" s="114" t="str">
        <f t="shared" si="28"/>
        <v xml:space="preserve"> </v>
      </c>
      <c r="AL150" s="114"/>
      <c r="AM150" s="114" t="str">
        <f t="shared" si="29"/>
        <v xml:space="preserve"> </v>
      </c>
      <c r="AN150" s="114" t="str">
        <f t="shared" si="30"/>
        <v xml:space="preserve"> </v>
      </c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</row>
    <row r="151" spans="2:107" s="5" customFormat="1" ht="30" customHeight="1" x14ac:dyDescent="0.2">
      <c r="B151" s="83"/>
      <c r="C151" s="86"/>
      <c r="D151" s="87"/>
      <c r="E151" s="89"/>
      <c r="F151" s="117"/>
      <c r="G151" s="118"/>
      <c r="H151" s="91"/>
      <c r="I151" s="94"/>
      <c r="J151" s="95"/>
      <c r="K151" s="81"/>
      <c r="L151" s="100"/>
      <c r="M151" s="101"/>
      <c r="N151" s="101"/>
      <c r="O151" s="102" t="str">
        <f t="shared" si="23"/>
        <v/>
      </c>
      <c r="P151" s="100"/>
      <c r="Q151" s="101"/>
      <c r="R151" s="101"/>
      <c r="S151" s="102" t="str">
        <f t="shared" si="24"/>
        <v/>
      </c>
      <c r="T151" s="104" t="str">
        <f t="shared" si="25"/>
        <v/>
      </c>
      <c r="U151" s="105" t="str">
        <f t="shared" si="26"/>
        <v xml:space="preserve">   </v>
      </c>
      <c r="V151" s="106" t="str">
        <f>IF(E151=0," ",IF(E151="H",IF(H151&lt;2000,VLOOKUP(K151,Minimas!$A$15:$G$29,7),IF(AND(H151&gt;1999,H151&lt;2003),VLOOKUP(K151,Minimas!$A$15:$G$29,6),IF(AND(H151&gt;2002,H151&lt;2005),VLOOKUP(K151,Minimas!$A$15:$G$29,5),IF(AND(H151&gt;2004,H151&lt;2007),VLOOKUP(K151,Minimas!$A$15:$G$29,4),VLOOKUP(K151,Minimas!$A$15:$G$29,3))))),IF(H151&lt;2000,VLOOKUP(K151,Minimas!$H$15:$N$29,7),IF(AND(H151&gt;1999,H151&lt;2003),VLOOKUP(K151,Minimas!$H$15:$N$29,6),IF(AND(H151&gt;2002,H151&lt;2005),VLOOKUP(K151,Minimas!$H$15:$N$29,5),IF(AND(H151&gt;2004,H151&lt;2007),VLOOKUP(K151,Minimas!$H$15:$N$29,4),VLOOKUP(K151,Minimas!$H$15:$N$29,3)))))))</f>
        <v xml:space="preserve"> </v>
      </c>
      <c r="W151" s="107" t="str">
        <f t="shared" si="27"/>
        <v/>
      </c>
      <c r="X151" s="42"/>
      <c r="Y151" s="42"/>
      <c r="AB151" s="113" t="e">
        <f>T151-HLOOKUP(V151,Minimas!$C$3:$CD$12,2,FALSE)</f>
        <v>#VALUE!</v>
      </c>
      <c r="AC151" s="113" t="e">
        <f>T151-HLOOKUP(V151,Minimas!$C$3:$CD$12,3,FALSE)</f>
        <v>#VALUE!</v>
      </c>
      <c r="AD151" s="113" t="e">
        <f>T151-HLOOKUP(V151,Minimas!$C$3:$CD$12,4,FALSE)</f>
        <v>#VALUE!</v>
      </c>
      <c r="AE151" s="113" t="e">
        <f>T151-HLOOKUP(V151,Minimas!$C$3:$CD$12,5,FALSE)</f>
        <v>#VALUE!</v>
      </c>
      <c r="AF151" s="113" t="e">
        <f>T151-HLOOKUP(V151,Minimas!$C$3:$CD$12,6,FALSE)</f>
        <v>#VALUE!</v>
      </c>
      <c r="AG151" s="113" t="e">
        <f>T151-HLOOKUP(V151,Minimas!$C$3:$CD$12,7,FALSE)</f>
        <v>#VALUE!</v>
      </c>
      <c r="AH151" s="113" t="e">
        <f>T151-HLOOKUP(V151,Minimas!$C$3:$CD$12,8,FALSE)</f>
        <v>#VALUE!</v>
      </c>
      <c r="AI151" s="113" t="e">
        <f>T151-HLOOKUP(V151,Minimas!$C$3:$CD$12,9,FALSE)</f>
        <v>#VALUE!</v>
      </c>
      <c r="AJ151" s="113" t="e">
        <f>T151-HLOOKUP(V151,Minimas!$C$3:$CD$12,10,FALSE)</f>
        <v>#VALUE!</v>
      </c>
      <c r="AK151" s="114" t="str">
        <f t="shared" si="28"/>
        <v xml:space="preserve"> </v>
      </c>
      <c r="AL151" s="114"/>
      <c r="AM151" s="114" t="str">
        <f t="shared" si="29"/>
        <v xml:space="preserve"> </v>
      </c>
      <c r="AN151" s="114" t="str">
        <f t="shared" si="30"/>
        <v xml:space="preserve"> </v>
      </c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</row>
    <row r="152" spans="2:107" s="5" customFormat="1" ht="30" customHeight="1" x14ac:dyDescent="0.2">
      <c r="B152" s="83"/>
      <c r="C152" s="86"/>
      <c r="D152" s="87"/>
      <c r="E152" s="89"/>
      <c r="F152" s="117"/>
      <c r="G152" s="118"/>
      <c r="H152" s="91"/>
      <c r="I152" s="94"/>
      <c r="J152" s="95"/>
      <c r="K152" s="81"/>
      <c r="L152" s="100"/>
      <c r="M152" s="101"/>
      <c r="N152" s="101"/>
      <c r="O152" s="102" t="str">
        <f t="shared" si="23"/>
        <v/>
      </c>
      <c r="P152" s="100"/>
      <c r="Q152" s="101"/>
      <c r="R152" s="101"/>
      <c r="S152" s="102" t="str">
        <f t="shared" si="24"/>
        <v/>
      </c>
      <c r="T152" s="104" t="str">
        <f t="shared" si="25"/>
        <v/>
      </c>
      <c r="U152" s="105" t="str">
        <f t="shared" si="26"/>
        <v xml:space="preserve">   </v>
      </c>
      <c r="V152" s="106" t="str">
        <f>IF(E152=0," ",IF(E152="H",IF(H152&lt;2000,VLOOKUP(K152,Minimas!$A$15:$G$29,7),IF(AND(H152&gt;1999,H152&lt;2003),VLOOKUP(K152,Minimas!$A$15:$G$29,6),IF(AND(H152&gt;2002,H152&lt;2005),VLOOKUP(K152,Minimas!$A$15:$G$29,5),IF(AND(H152&gt;2004,H152&lt;2007),VLOOKUP(K152,Minimas!$A$15:$G$29,4),VLOOKUP(K152,Minimas!$A$15:$G$29,3))))),IF(H152&lt;2000,VLOOKUP(K152,Minimas!$H$15:$N$29,7),IF(AND(H152&gt;1999,H152&lt;2003),VLOOKUP(K152,Minimas!$H$15:$N$29,6),IF(AND(H152&gt;2002,H152&lt;2005),VLOOKUP(K152,Minimas!$H$15:$N$29,5),IF(AND(H152&gt;2004,H152&lt;2007),VLOOKUP(K152,Minimas!$H$15:$N$29,4),VLOOKUP(K152,Minimas!$H$15:$N$29,3)))))))</f>
        <v xml:space="preserve"> </v>
      </c>
      <c r="W152" s="107" t="str">
        <f t="shared" si="27"/>
        <v/>
      </c>
      <c r="X152" s="42"/>
      <c r="Y152" s="42"/>
      <c r="AB152" s="113" t="e">
        <f>T152-HLOOKUP(V152,Minimas!$C$3:$CD$12,2,FALSE)</f>
        <v>#VALUE!</v>
      </c>
      <c r="AC152" s="113" t="e">
        <f>T152-HLOOKUP(V152,Minimas!$C$3:$CD$12,3,FALSE)</f>
        <v>#VALUE!</v>
      </c>
      <c r="AD152" s="113" t="e">
        <f>T152-HLOOKUP(V152,Minimas!$C$3:$CD$12,4,FALSE)</f>
        <v>#VALUE!</v>
      </c>
      <c r="AE152" s="113" t="e">
        <f>T152-HLOOKUP(V152,Minimas!$C$3:$CD$12,5,FALSE)</f>
        <v>#VALUE!</v>
      </c>
      <c r="AF152" s="113" t="e">
        <f>T152-HLOOKUP(V152,Minimas!$C$3:$CD$12,6,FALSE)</f>
        <v>#VALUE!</v>
      </c>
      <c r="AG152" s="113" t="e">
        <f>T152-HLOOKUP(V152,Minimas!$C$3:$CD$12,7,FALSE)</f>
        <v>#VALUE!</v>
      </c>
      <c r="AH152" s="113" t="e">
        <f>T152-HLOOKUP(V152,Minimas!$C$3:$CD$12,8,FALSE)</f>
        <v>#VALUE!</v>
      </c>
      <c r="AI152" s="113" t="e">
        <f>T152-HLOOKUP(V152,Minimas!$C$3:$CD$12,9,FALSE)</f>
        <v>#VALUE!</v>
      </c>
      <c r="AJ152" s="113" t="e">
        <f>T152-HLOOKUP(V152,Minimas!$C$3:$CD$12,10,FALSE)</f>
        <v>#VALUE!</v>
      </c>
      <c r="AK152" s="114" t="str">
        <f t="shared" si="28"/>
        <v xml:space="preserve"> </v>
      </c>
      <c r="AL152" s="114"/>
      <c r="AM152" s="114" t="str">
        <f t="shared" si="29"/>
        <v xml:space="preserve"> </v>
      </c>
      <c r="AN152" s="114" t="str">
        <f t="shared" si="30"/>
        <v xml:space="preserve"> </v>
      </c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</row>
    <row r="153" spans="2:107" s="5" customFormat="1" ht="30" customHeight="1" x14ac:dyDescent="0.2">
      <c r="B153" s="83"/>
      <c r="C153" s="86"/>
      <c r="D153" s="87"/>
      <c r="E153" s="89"/>
      <c r="F153" s="117"/>
      <c r="G153" s="118"/>
      <c r="H153" s="91"/>
      <c r="I153" s="94"/>
      <c r="J153" s="95"/>
      <c r="K153" s="81"/>
      <c r="L153" s="100"/>
      <c r="M153" s="101"/>
      <c r="N153" s="101"/>
      <c r="O153" s="102" t="str">
        <f t="shared" si="23"/>
        <v/>
      </c>
      <c r="P153" s="100"/>
      <c r="Q153" s="101"/>
      <c r="R153" s="101"/>
      <c r="S153" s="102" t="str">
        <f t="shared" si="24"/>
        <v/>
      </c>
      <c r="T153" s="104" t="str">
        <f t="shared" si="25"/>
        <v/>
      </c>
      <c r="U153" s="105" t="str">
        <f t="shared" si="26"/>
        <v xml:space="preserve">   </v>
      </c>
      <c r="V153" s="106" t="str">
        <f>IF(E153=0," ",IF(E153="H",IF(H153&lt;2000,VLOOKUP(K153,Minimas!$A$15:$G$29,7),IF(AND(H153&gt;1999,H153&lt;2003),VLOOKUP(K153,Minimas!$A$15:$G$29,6),IF(AND(H153&gt;2002,H153&lt;2005),VLOOKUP(K153,Minimas!$A$15:$G$29,5),IF(AND(H153&gt;2004,H153&lt;2007),VLOOKUP(K153,Minimas!$A$15:$G$29,4),VLOOKUP(K153,Minimas!$A$15:$G$29,3))))),IF(H153&lt;2000,VLOOKUP(K153,Minimas!$H$15:$N$29,7),IF(AND(H153&gt;1999,H153&lt;2003),VLOOKUP(K153,Minimas!$H$15:$N$29,6),IF(AND(H153&gt;2002,H153&lt;2005),VLOOKUP(K153,Minimas!$H$15:$N$29,5),IF(AND(H153&gt;2004,H153&lt;2007),VLOOKUP(K153,Minimas!$H$15:$N$29,4),VLOOKUP(K153,Minimas!$H$15:$N$29,3)))))))</f>
        <v xml:space="preserve"> </v>
      </c>
      <c r="W153" s="107" t="str">
        <f t="shared" si="27"/>
        <v/>
      </c>
      <c r="X153" s="42"/>
      <c r="Y153" s="42"/>
      <c r="AB153" s="113" t="e">
        <f>T153-HLOOKUP(V153,Minimas!$C$3:$CD$12,2,FALSE)</f>
        <v>#VALUE!</v>
      </c>
      <c r="AC153" s="113" t="e">
        <f>T153-HLOOKUP(V153,Minimas!$C$3:$CD$12,3,FALSE)</f>
        <v>#VALUE!</v>
      </c>
      <c r="AD153" s="113" t="e">
        <f>T153-HLOOKUP(V153,Minimas!$C$3:$CD$12,4,FALSE)</f>
        <v>#VALUE!</v>
      </c>
      <c r="AE153" s="113" t="e">
        <f>T153-HLOOKUP(V153,Minimas!$C$3:$CD$12,5,FALSE)</f>
        <v>#VALUE!</v>
      </c>
      <c r="AF153" s="113" t="e">
        <f>T153-HLOOKUP(V153,Minimas!$C$3:$CD$12,6,FALSE)</f>
        <v>#VALUE!</v>
      </c>
      <c r="AG153" s="113" t="e">
        <f>T153-HLOOKUP(V153,Minimas!$C$3:$CD$12,7,FALSE)</f>
        <v>#VALUE!</v>
      </c>
      <c r="AH153" s="113" t="e">
        <f>T153-HLOOKUP(V153,Minimas!$C$3:$CD$12,8,FALSE)</f>
        <v>#VALUE!</v>
      </c>
      <c r="AI153" s="113" t="e">
        <f>T153-HLOOKUP(V153,Minimas!$C$3:$CD$12,9,FALSE)</f>
        <v>#VALUE!</v>
      </c>
      <c r="AJ153" s="113" t="e">
        <f>T153-HLOOKUP(V153,Minimas!$C$3:$CD$12,10,FALSE)</f>
        <v>#VALUE!</v>
      </c>
      <c r="AK153" s="114" t="str">
        <f t="shared" si="28"/>
        <v xml:space="preserve"> </v>
      </c>
      <c r="AL153" s="114"/>
      <c r="AM153" s="114" t="str">
        <f t="shared" si="29"/>
        <v xml:space="preserve"> </v>
      </c>
      <c r="AN153" s="114" t="str">
        <f t="shared" si="30"/>
        <v xml:space="preserve"> </v>
      </c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</row>
    <row r="154" spans="2:107" s="5" customFormat="1" ht="30" customHeight="1" x14ac:dyDescent="0.2">
      <c r="B154" s="83"/>
      <c r="C154" s="86"/>
      <c r="D154" s="87"/>
      <c r="E154" s="89"/>
      <c r="F154" s="117"/>
      <c r="G154" s="118"/>
      <c r="H154" s="91"/>
      <c r="I154" s="94"/>
      <c r="J154" s="95"/>
      <c r="K154" s="81"/>
      <c r="L154" s="100"/>
      <c r="M154" s="101"/>
      <c r="N154" s="101"/>
      <c r="O154" s="102" t="str">
        <f t="shared" si="23"/>
        <v/>
      </c>
      <c r="P154" s="100"/>
      <c r="Q154" s="101"/>
      <c r="R154" s="101"/>
      <c r="S154" s="102" t="str">
        <f t="shared" si="24"/>
        <v/>
      </c>
      <c r="T154" s="104" t="str">
        <f t="shared" si="25"/>
        <v/>
      </c>
      <c r="U154" s="105" t="str">
        <f t="shared" si="26"/>
        <v xml:space="preserve">   </v>
      </c>
      <c r="V154" s="106" t="str">
        <f>IF(E154=0," ",IF(E154="H",IF(H154&lt;2000,VLOOKUP(K154,Minimas!$A$15:$G$29,7),IF(AND(H154&gt;1999,H154&lt;2003),VLOOKUP(K154,Minimas!$A$15:$G$29,6),IF(AND(H154&gt;2002,H154&lt;2005),VLOOKUP(K154,Minimas!$A$15:$G$29,5),IF(AND(H154&gt;2004,H154&lt;2007),VLOOKUP(K154,Minimas!$A$15:$G$29,4),VLOOKUP(K154,Minimas!$A$15:$G$29,3))))),IF(H154&lt;2000,VLOOKUP(K154,Minimas!$H$15:$N$29,7),IF(AND(H154&gt;1999,H154&lt;2003),VLOOKUP(K154,Minimas!$H$15:$N$29,6),IF(AND(H154&gt;2002,H154&lt;2005),VLOOKUP(K154,Minimas!$H$15:$N$29,5),IF(AND(H154&gt;2004,H154&lt;2007),VLOOKUP(K154,Minimas!$H$15:$N$29,4),VLOOKUP(K154,Minimas!$H$15:$N$29,3)))))))</f>
        <v xml:space="preserve"> </v>
      </c>
      <c r="W154" s="107" t="str">
        <f t="shared" si="27"/>
        <v/>
      </c>
      <c r="X154" s="42"/>
      <c r="Y154" s="42"/>
      <c r="AB154" s="113" t="e">
        <f>T154-HLOOKUP(V154,Minimas!$C$3:$CD$12,2,FALSE)</f>
        <v>#VALUE!</v>
      </c>
      <c r="AC154" s="113" t="e">
        <f>T154-HLOOKUP(V154,Minimas!$C$3:$CD$12,3,FALSE)</f>
        <v>#VALUE!</v>
      </c>
      <c r="AD154" s="113" t="e">
        <f>T154-HLOOKUP(V154,Minimas!$C$3:$CD$12,4,FALSE)</f>
        <v>#VALUE!</v>
      </c>
      <c r="AE154" s="113" t="e">
        <f>T154-HLOOKUP(V154,Minimas!$C$3:$CD$12,5,FALSE)</f>
        <v>#VALUE!</v>
      </c>
      <c r="AF154" s="113" t="e">
        <f>T154-HLOOKUP(V154,Minimas!$C$3:$CD$12,6,FALSE)</f>
        <v>#VALUE!</v>
      </c>
      <c r="AG154" s="113" t="e">
        <f>T154-HLOOKUP(V154,Minimas!$C$3:$CD$12,7,FALSE)</f>
        <v>#VALUE!</v>
      </c>
      <c r="AH154" s="113" t="e">
        <f>T154-HLOOKUP(V154,Minimas!$C$3:$CD$12,8,FALSE)</f>
        <v>#VALUE!</v>
      </c>
      <c r="AI154" s="113" t="e">
        <f>T154-HLOOKUP(V154,Minimas!$C$3:$CD$12,9,FALSE)</f>
        <v>#VALUE!</v>
      </c>
      <c r="AJ154" s="113" t="e">
        <f>T154-HLOOKUP(V154,Minimas!$C$3:$CD$12,10,FALSE)</f>
        <v>#VALUE!</v>
      </c>
      <c r="AK154" s="114" t="str">
        <f t="shared" si="28"/>
        <v xml:space="preserve"> </v>
      </c>
      <c r="AL154" s="114"/>
      <c r="AM154" s="114" t="str">
        <f t="shared" si="29"/>
        <v xml:space="preserve"> </v>
      </c>
      <c r="AN154" s="114" t="str">
        <f t="shared" si="30"/>
        <v xml:space="preserve"> </v>
      </c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</row>
    <row r="155" spans="2:107" s="5" customFormat="1" ht="30" customHeight="1" x14ac:dyDescent="0.2">
      <c r="B155" s="83"/>
      <c r="C155" s="86"/>
      <c r="D155" s="87"/>
      <c r="E155" s="89"/>
      <c r="F155" s="117"/>
      <c r="G155" s="118"/>
      <c r="H155" s="91"/>
      <c r="I155" s="94"/>
      <c r="J155" s="95"/>
      <c r="K155" s="81"/>
      <c r="L155" s="100"/>
      <c r="M155" s="101"/>
      <c r="N155" s="101"/>
      <c r="O155" s="102" t="str">
        <f t="shared" si="23"/>
        <v/>
      </c>
      <c r="P155" s="100"/>
      <c r="Q155" s="101"/>
      <c r="R155" s="101"/>
      <c r="S155" s="102" t="str">
        <f t="shared" si="24"/>
        <v/>
      </c>
      <c r="T155" s="104" t="str">
        <f t="shared" si="25"/>
        <v/>
      </c>
      <c r="U155" s="105" t="str">
        <f t="shared" si="26"/>
        <v xml:space="preserve">   </v>
      </c>
      <c r="V155" s="106" t="str">
        <f>IF(E155=0," ",IF(E155="H",IF(H155&lt;2000,VLOOKUP(K155,Minimas!$A$15:$G$29,7),IF(AND(H155&gt;1999,H155&lt;2003),VLOOKUP(K155,Minimas!$A$15:$G$29,6),IF(AND(H155&gt;2002,H155&lt;2005),VLOOKUP(K155,Minimas!$A$15:$G$29,5),IF(AND(H155&gt;2004,H155&lt;2007),VLOOKUP(K155,Minimas!$A$15:$G$29,4),VLOOKUP(K155,Minimas!$A$15:$G$29,3))))),IF(H155&lt;2000,VLOOKUP(K155,Minimas!$H$15:$N$29,7),IF(AND(H155&gt;1999,H155&lt;2003),VLOOKUP(K155,Minimas!$H$15:$N$29,6),IF(AND(H155&gt;2002,H155&lt;2005),VLOOKUP(K155,Minimas!$H$15:$N$29,5),IF(AND(H155&gt;2004,H155&lt;2007),VLOOKUP(K155,Minimas!$H$15:$N$29,4),VLOOKUP(K155,Minimas!$H$15:$N$29,3)))))))</f>
        <v xml:space="preserve"> </v>
      </c>
      <c r="W155" s="107" t="str">
        <f t="shared" si="27"/>
        <v/>
      </c>
      <c r="X155" s="42"/>
      <c r="Y155" s="42"/>
      <c r="AB155" s="113" t="e">
        <f>T155-HLOOKUP(V155,Minimas!$C$3:$CD$12,2,FALSE)</f>
        <v>#VALUE!</v>
      </c>
      <c r="AC155" s="113" t="e">
        <f>T155-HLOOKUP(V155,Minimas!$C$3:$CD$12,3,FALSE)</f>
        <v>#VALUE!</v>
      </c>
      <c r="AD155" s="113" t="e">
        <f>T155-HLOOKUP(V155,Minimas!$C$3:$CD$12,4,FALSE)</f>
        <v>#VALUE!</v>
      </c>
      <c r="AE155" s="113" t="e">
        <f>T155-HLOOKUP(V155,Minimas!$C$3:$CD$12,5,FALSE)</f>
        <v>#VALUE!</v>
      </c>
      <c r="AF155" s="113" t="e">
        <f>T155-HLOOKUP(V155,Minimas!$C$3:$CD$12,6,FALSE)</f>
        <v>#VALUE!</v>
      </c>
      <c r="AG155" s="113" t="e">
        <f>T155-HLOOKUP(V155,Minimas!$C$3:$CD$12,7,FALSE)</f>
        <v>#VALUE!</v>
      </c>
      <c r="AH155" s="113" t="e">
        <f>T155-HLOOKUP(V155,Minimas!$C$3:$CD$12,8,FALSE)</f>
        <v>#VALUE!</v>
      </c>
      <c r="AI155" s="113" t="e">
        <f>T155-HLOOKUP(V155,Minimas!$C$3:$CD$12,9,FALSE)</f>
        <v>#VALUE!</v>
      </c>
      <c r="AJ155" s="113" t="e">
        <f>T155-HLOOKUP(V155,Minimas!$C$3:$CD$12,10,FALSE)</f>
        <v>#VALUE!</v>
      </c>
      <c r="AK155" s="114" t="str">
        <f t="shared" si="28"/>
        <v xml:space="preserve"> </v>
      </c>
      <c r="AL155" s="114"/>
      <c r="AM155" s="114" t="str">
        <f t="shared" si="29"/>
        <v xml:space="preserve"> </v>
      </c>
      <c r="AN155" s="114" t="str">
        <f t="shared" si="30"/>
        <v xml:space="preserve"> </v>
      </c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</row>
    <row r="156" spans="2:107" s="5" customFormat="1" ht="30" customHeight="1" x14ac:dyDescent="0.2">
      <c r="B156" s="83"/>
      <c r="C156" s="86"/>
      <c r="D156" s="87"/>
      <c r="E156" s="89"/>
      <c r="F156" s="117"/>
      <c r="G156" s="118"/>
      <c r="H156" s="91"/>
      <c r="I156" s="94"/>
      <c r="J156" s="95"/>
      <c r="K156" s="81"/>
      <c r="L156" s="100"/>
      <c r="M156" s="101"/>
      <c r="N156" s="101"/>
      <c r="O156" s="102" t="str">
        <f t="shared" si="23"/>
        <v/>
      </c>
      <c r="P156" s="100"/>
      <c r="Q156" s="101"/>
      <c r="R156" s="101"/>
      <c r="S156" s="102" t="str">
        <f t="shared" si="24"/>
        <v/>
      </c>
      <c r="T156" s="104" t="str">
        <f t="shared" si="25"/>
        <v/>
      </c>
      <c r="U156" s="105" t="str">
        <f t="shared" si="26"/>
        <v xml:space="preserve">   </v>
      </c>
      <c r="V156" s="106" t="str">
        <f>IF(E156=0," ",IF(E156="H",IF(H156&lt;2000,VLOOKUP(K156,Minimas!$A$15:$G$29,7),IF(AND(H156&gt;1999,H156&lt;2003),VLOOKUP(K156,Minimas!$A$15:$G$29,6),IF(AND(H156&gt;2002,H156&lt;2005),VLOOKUP(K156,Minimas!$A$15:$G$29,5),IF(AND(H156&gt;2004,H156&lt;2007),VLOOKUP(K156,Minimas!$A$15:$G$29,4),VLOOKUP(K156,Minimas!$A$15:$G$29,3))))),IF(H156&lt;2000,VLOOKUP(K156,Minimas!$H$15:$N$29,7),IF(AND(H156&gt;1999,H156&lt;2003),VLOOKUP(K156,Minimas!$H$15:$N$29,6),IF(AND(H156&gt;2002,H156&lt;2005),VLOOKUP(K156,Minimas!$H$15:$N$29,5),IF(AND(H156&gt;2004,H156&lt;2007),VLOOKUP(K156,Minimas!$H$15:$N$29,4),VLOOKUP(K156,Minimas!$H$15:$N$29,3)))))))</f>
        <v xml:space="preserve"> </v>
      </c>
      <c r="W156" s="107" t="str">
        <f t="shared" si="27"/>
        <v/>
      </c>
      <c r="X156" s="42"/>
      <c r="Y156" s="42"/>
      <c r="AB156" s="113" t="e">
        <f>T156-HLOOKUP(V156,Minimas!$C$3:$CD$12,2,FALSE)</f>
        <v>#VALUE!</v>
      </c>
      <c r="AC156" s="113" t="e">
        <f>T156-HLOOKUP(V156,Minimas!$C$3:$CD$12,3,FALSE)</f>
        <v>#VALUE!</v>
      </c>
      <c r="AD156" s="113" t="e">
        <f>T156-HLOOKUP(V156,Minimas!$C$3:$CD$12,4,FALSE)</f>
        <v>#VALUE!</v>
      </c>
      <c r="AE156" s="113" t="e">
        <f>T156-HLOOKUP(V156,Minimas!$C$3:$CD$12,5,FALSE)</f>
        <v>#VALUE!</v>
      </c>
      <c r="AF156" s="113" t="e">
        <f>T156-HLOOKUP(V156,Minimas!$C$3:$CD$12,6,FALSE)</f>
        <v>#VALUE!</v>
      </c>
      <c r="AG156" s="113" t="e">
        <f>T156-HLOOKUP(V156,Minimas!$C$3:$CD$12,7,FALSE)</f>
        <v>#VALUE!</v>
      </c>
      <c r="AH156" s="113" t="e">
        <f>T156-HLOOKUP(V156,Minimas!$C$3:$CD$12,8,FALSE)</f>
        <v>#VALUE!</v>
      </c>
      <c r="AI156" s="113" t="e">
        <f>T156-HLOOKUP(V156,Minimas!$C$3:$CD$12,9,FALSE)</f>
        <v>#VALUE!</v>
      </c>
      <c r="AJ156" s="113" t="e">
        <f>T156-HLOOKUP(V156,Minimas!$C$3:$CD$12,10,FALSE)</f>
        <v>#VALUE!</v>
      </c>
      <c r="AK156" s="114" t="str">
        <f t="shared" si="28"/>
        <v xml:space="preserve"> </v>
      </c>
      <c r="AL156" s="114"/>
      <c r="AM156" s="114" t="str">
        <f t="shared" si="29"/>
        <v xml:space="preserve"> </v>
      </c>
      <c r="AN156" s="114" t="str">
        <f t="shared" si="30"/>
        <v xml:space="preserve"> </v>
      </c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</row>
    <row r="157" spans="2:107" s="5" customFormat="1" ht="30" customHeight="1" x14ac:dyDescent="0.2">
      <c r="B157" s="83"/>
      <c r="C157" s="86"/>
      <c r="D157" s="87"/>
      <c r="E157" s="89"/>
      <c r="F157" s="117"/>
      <c r="G157" s="118"/>
      <c r="H157" s="91"/>
      <c r="I157" s="94"/>
      <c r="J157" s="95"/>
      <c r="K157" s="81"/>
      <c r="L157" s="100"/>
      <c r="M157" s="101"/>
      <c r="N157" s="101"/>
      <c r="O157" s="102" t="str">
        <f t="shared" si="23"/>
        <v/>
      </c>
      <c r="P157" s="100"/>
      <c r="Q157" s="101"/>
      <c r="R157" s="101"/>
      <c r="S157" s="102" t="str">
        <f t="shared" si="24"/>
        <v/>
      </c>
      <c r="T157" s="104" t="str">
        <f t="shared" si="25"/>
        <v/>
      </c>
      <c r="U157" s="105" t="str">
        <f t="shared" si="26"/>
        <v xml:space="preserve">   </v>
      </c>
      <c r="V157" s="106" t="str">
        <f>IF(E157=0," ",IF(E157="H",IF(H157&lt;2000,VLOOKUP(K157,Minimas!$A$15:$G$29,7),IF(AND(H157&gt;1999,H157&lt;2003),VLOOKUP(K157,Minimas!$A$15:$G$29,6),IF(AND(H157&gt;2002,H157&lt;2005),VLOOKUP(K157,Minimas!$A$15:$G$29,5),IF(AND(H157&gt;2004,H157&lt;2007),VLOOKUP(K157,Minimas!$A$15:$G$29,4),VLOOKUP(K157,Minimas!$A$15:$G$29,3))))),IF(H157&lt;2000,VLOOKUP(K157,Minimas!$H$15:$N$29,7),IF(AND(H157&gt;1999,H157&lt;2003),VLOOKUP(K157,Minimas!$H$15:$N$29,6),IF(AND(H157&gt;2002,H157&lt;2005),VLOOKUP(K157,Minimas!$H$15:$N$29,5),IF(AND(H157&gt;2004,H157&lt;2007),VLOOKUP(K157,Minimas!$H$15:$N$29,4),VLOOKUP(K157,Minimas!$H$15:$N$29,3)))))))</f>
        <v xml:space="preserve"> </v>
      </c>
      <c r="W157" s="107" t="str">
        <f t="shared" si="27"/>
        <v/>
      </c>
      <c r="X157" s="42"/>
      <c r="Y157" s="42"/>
      <c r="AB157" s="113" t="e">
        <f>T157-HLOOKUP(V157,Minimas!$C$3:$CD$12,2,FALSE)</f>
        <v>#VALUE!</v>
      </c>
      <c r="AC157" s="113" t="e">
        <f>T157-HLOOKUP(V157,Minimas!$C$3:$CD$12,3,FALSE)</f>
        <v>#VALUE!</v>
      </c>
      <c r="AD157" s="113" t="e">
        <f>T157-HLOOKUP(V157,Minimas!$C$3:$CD$12,4,FALSE)</f>
        <v>#VALUE!</v>
      </c>
      <c r="AE157" s="113" t="e">
        <f>T157-HLOOKUP(V157,Minimas!$C$3:$CD$12,5,FALSE)</f>
        <v>#VALUE!</v>
      </c>
      <c r="AF157" s="113" t="e">
        <f>T157-HLOOKUP(V157,Minimas!$C$3:$CD$12,6,FALSE)</f>
        <v>#VALUE!</v>
      </c>
      <c r="AG157" s="113" t="e">
        <f>T157-HLOOKUP(V157,Minimas!$C$3:$CD$12,7,FALSE)</f>
        <v>#VALUE!</v>
      </c>
      <c r="AH157" s="113" t="e">
        <f>T157-HLOOKUP(V157,Minimas!$C$3:$CD$12,8,FALSE)</f>
        <v>#VALUE!</v>
      </c>
      <c r="AI157" s="113" t="e">
        <f>T157-HLOOKUP(V157,Minimas!$C$3:$CD$12,9,FALSE)</f>
        <v>#VALUE!</v>
      </c>
      <c r="AJ157" s="113" t="e">
        <f>T157-HLOOKUP(V157,Minimas!$C$3:$CD$12,10,FALSE)</f>
        <v>#VALUE!</v>
      </c>
      <c r="AK157" s="114" t="str">
        <f t="shared" si="28"/>
        <v xml:space="preserve"> </v>
      </c>
      <c r="AL157" s="114"/>
      <c r="AM157" s="114" t="str">
        <f t="shared" si="29"/>
        <v xml:space="preserve"> </v>
      </c>
      <c r="AN157" s="114" t="str">
        <f t="shared" si="30"/>
        <v xml:space="preserve"> </v>
      </c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</row>
    <row r="158" spans="2:107" s="5" customFormat="1" ht="30" customHeight="1" x14ac:dyDescent="0.2">
      <c r="B158" s="83"/>
      <c r="C158" s="86"/>
      <c r="D158" s="87"/>
      <c r="E158" s="89"/>
      <c r="F158" s="117"/>
      <c r="G158" s="118"/>
      <c r="H158" s="91"/>
      <c r="I158" s="94"/>
      <c r="J158" s="95"/>
      <c r="K158" s="81"/>
      <c r="L158" s="100"/>
      <c r="M158" s="101"/>
      <c r="N158" s="101"/>
      <c r="O158" s="102" t="str">
        <f t="shared" si="23"/>
        <v/>
      </c>
      <c r="P158" s="100"/>
      <c r="Q158" s="101"/>
      <c r="R158" s="101"/>
      <c r="S158" s="102" t="str">
        <f t="shared" si="24"/>
        <v/>
      </c>
      <c r="T158" s="104" t="str">
        <f t="shared" si="25"/>
        <v/>
      </c>
      <c r="U158" s="105" t="str">
        <f t="shared" si="26"/>
        <v xml:space="preserve">   </v>
      </c>
      <c r="V158" s="106" t="str">
        <f>IF(E158=0," ",IF(E158="H",IF(H158&lt;2000,VLOOKUP(K158,Minimas!$A$15:$G$29,7),IF(AND(H158&gt;1999,H158&lt;2003),VLOOKUP(K158,Minimas!$A$15:$G$29,6),IF(AND(H158&gt;2002,H158&lt;2005),VLOOKUP(K158,Minimas!$A$15:$G$29,5),IF(AND(H158&gt;2004,H158&lt;2007),VLOOKUP(K158,Minimas!$A$15:$G$29,4),VLOOKUP(K158,Minimas!$A$15:$G$29,3))))),IF(H158&lt;2000,VLOOKUP(K158,Minimas!$H$15:$N$29,7),IF(AND(H158&gt;1999,H158&lt;2003),VLOOKUP(K158,Minimas!$H$15:$N$29,6),IF(AND(H158&gt;2002,H158&lt;2005),VLOOKUP(K158,Minimas!$H$15:$N$29,5),IF(AND(H158&gt;2004,H158&lt;2007),VLOOKUP(K158,Minimas!$H$15:$N$29,4),VLOOKUP(K158,Minimas!$H$15:$N$29,3)))))))</f>
        <v xml:space="preserve"> </v>
      </c>
      <c r="W158" s="107" t="str">
        <f t="shared" si="27"/>
        <v/>
      </c>
      <c r="X158" s="42"/>
      <c r="Y158" s="42"/>
      <c r="AB158" s="113" t="e">
        <f>T158-HLOOKUP(V158,Minimas!$C$3:$CD$12,2,FALSE)</f>
        <v>#VALUE!</v>
      </c>
      <c r="AC158" s="113" t="e">
        <f>T158-HLOOKUP(V158,Minimas!$C$3:$CD$12,3,FALSE)</f>
        <v>#VALUE!</v>
      </c>
      <c r="AD158" s="113" t="e">
        <f>T158-HLOOKUP(V158,Minimas!$C$3:$CD$12,4,FALSE)</f>
        <v>#VALUE!</v>
      </c>
      <c r="AE158" s="113" t="e">
        <f>T158-HLOOKUP(V158,Minimas!$C$3:$CD$12,5,FALSE)</f>
        <v>#VALUE!</v>
      </c>
      <c r="AF158" s="113" t="e">
        <f>T158-HLOOKUP(V158,Minimas!$C$3:$CD$12,6,FALSE)</f>
        <v>#VALUE!</v>
      </c>
      <c r="AG158" s="113" t="e">
        <f>T158-HLOOKUP(V158,Minimas!$C$3:$CD$12,7,FALSE)</f>
        <v>#VALUE!</v>
      </c>
      <c r="AH158" s="113" t="e">
        <f>T158-HLOOKUP(V158,Minimas!$C$3:$CD$12,8,FALSE)</f>
        <v>#VALUE!</v>
      </c>
      <c r="AI158" s="113" t="e">
        <f>T158-HLOOKUP(V158,Minimas!$C$3:$CD$12,9,FALSE)</f>
        <v>#VALUE!</v>
      </c>
      <c r="AJ158" s="113" t="e">
        <f>T158-HLOOKUP(V158,Minimas!$C$3:$CD$12,10,FALSE)</f>
        <v>#VALUE!</v>
      </c>
      <c r="AK158" s="114" t="str">
        <f t="shared" si="28"/>
        <v xml:space="preserve"> </v>
      </c>
      <c r="AL158" s="114"/>
      <c r="AM158" s="114" t="str">
        <f t="shared" si="29"/>
        <v xml:space="preserve"> </v>
      </c>
      <c r="AN158" s="114" t="str">
        <f t="shared" si="30"/>
        <v xml:space="preserve"> </v>
      </c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</row>
    <row r="159" spans="2:107" s="5" customFormat="1" ht="30" customHeight="1" x14ac:dyDescent="0.2">
      <c r="B159" s="83"/>
      <c r="C159" s="86"/>
      <c r="D159" s="87"/>
      <c r="E159" s="89"/>
      <c r="F159" s="117"/>
      <c r="G159" s="118"/>
      <c r="H159" s="91"/>
      <c r="I159" s="94"/>
      <c r="J159" s="95"/>
      <c r="K159" s="81"/>
      <c r="L159" s="100"/>
      <c r="M159" s="101"/>
      <c r="N159" s="101"/>
      <c r="O159" s="102" t="str">
        <f t="shared" si="23"/>
        <v/>
      </c>
      <c r="P159" s="100"/>
      <c r="Q159" s="101"/>
      <c r="R159" s="101"/>
      <c r="S159" s="102" t="str">
        <f t="shared" si="24"/>
        <v/>
      </c>
      <c r="T159" s="104" t="str">
        <f t="shared" si="25"/>
        <v/>
      </c>
      <c r="U159" s="105" t="str">
        <f t="shared" si="26"/>
        <v xml:space="preserve">   </v>
      </c>
      <c r="V159" s="106" t="str">
        <f>IF(E159=0," ",IF(E159="H",IF(H159&lt;2000,VLOOKUP(K159,Minimas!$A$15:$G$29,7),IF(AND(H159&gt;1999,H159&lt;2003),VLOOKUP(K159,Minimas!$A$15:$G$29,6),IF(AND(H159&gt;2002,H159&lt;2005),VLOOKUP(K159,Minimas!$A$15:$G$29,5),IF(AND(H159&gt;2004,H159&lt;2007),VLOOKUP(K159,Minimas!$A$15:$G$29,4),VLOOKUP(K159,Minimas!$A$15:$G$29,3))))),IF(H159&lt;2000,VLOOKUP(K159,Minimas!$H$15:$N$29,7),IF(AND(H159&gt;1999,H159&lt;2003),VLOOKUP(K159,Minimas!$H$15:$N$29,6),IF(AND(H159&gt;2002,H159&lt;2005),VLOOKUP(K159,Minimas!$H$15:$N$29,5),IF(AND(H159&gt;2004,H159&lt;2007),VLOOKUP(K159,Minimas!$H$15:$N$29,4),VLOOKUP(K159,Minimas!$H$15:$N$29,3)))))))</f>
        <v xml:space="preserve"> </v>
      </c>
      <c r="W159" s="107" t="str">
        <f t="shared" si="27"/>
        <v/>
      </c>
      <c r="X159" s="42"/>
      <c r="Y159" s="42"/>
      <c r="AB159" s="113" t="e">
        <f>T159-HLOOKUP(V159,Minimas!$C$3:$CD$12,2,FALSE)</f>
        <v>#VALUE!</v>
      </c>
      <c r="AC159" s="113" t="e">
        <f>T159-HLOOKUP(V159,Minimas!$C$3:$CD$12,3,FALSE)</f>
        <v>#VALUE!</v>
      </c>
      <c r="AD159" s="113" t="e">
        <f>T159-HLOOKUP(V159,Minimas!$C$3:$CD$12,4,FALSE)</f>
        <v>#VALUE!</v>
      </c>
      <c r="AE159" s="113" t="e">
        <f>T159-HLOOKUP(V159,Minimas!$C$3:$CD$12,5,FALSE)</f>
        <v>#VALUE!</v>
      </c>
      <c r="AF159" s="113" t="e">
        <f>T159-HLOOKUP(V159,Minimas!$C$3:$CD$12,6,FALSE)</f>
        <v>#VALUE!</v>
      </c>
      <c r="AG159" s="113" t="e">
        <f>T159-HLOOKUP(V159,Minimas!$C$3:$CD$12,7,FALSE)</f>
        <v>#VALUE!</v>
      </c>
      <c r="AH159" s="113" t="e">
        <f>T159-HLOOKUP(V159,Minimas!$C$3:$CD$12,8,FALSE)</f>
        <v>#VALUE!</v>
      </c>
      <c r="AI159" s="113" t="e">
        <f>T159-HLOOKUP(V159,Minimas!$C$3:$CD$12,9,FALSE)</f>
        <v>#VALUE!</v>
      </c>
      <c r="AJ159" s="113" t="e">
        <f>T159-HLOOKUP(V159,Minimas!$C$3:$CD$12,10,FALSE)</f>
        <v>#VALUE!</v>
      </c>
      <c r="AK159" s="114" t="str">
        <f t="shared" si="28"/>
        <v xml:space="preserve"> </v>
      </c>
      <c r="AL159" s="114"/>
      <c r="AM159" s="114" t="str">
        <f t="shared" si="29"/>
        <v xml:space="preserve"> </v>
      </c>
      <c r="AN159" s="114" t="str">
        <f t="shared" si="30"/>
        <v xml:space="preserve"> </v>
      </c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</row>
    <row r="160" spans="2:107" s="5" customFormat="1" ht="30" customHeight="1" x14ac:dyDescent="0.2">
      <c r="B160" s="83"/>
      <c r="C160" s="86"/>
      <c r="D160" s="87"/>
      <c r="E160" s="89"/>
      <c r="F160" s="117"/>
      <c r="G160" s="118"/>
      <c r="H160" s="91"/>
      <c r="I160" s="94"/>
      <c r="J160" s="95"/>
      <c r="K160" s="81"/>
      <c r="L160" s="100"/>
      <c r="M160" s="101"/>
      <c r="N160" s="101"/>
      <c r="O160" s="102" t="str">
        <f t="shared" si="23"/>
        <v/>
      </c>
      <c r="P160" s="100"/>
      <c r="Q160" s="101"/>
      <c r="R160" s="101"/>
      <c r="S160" s="102" t="str">
        <f t="shared" si="24"/>
        <v/>
      </c>
      <c r="T160" s="104" t="str">
        <f t="shared" si="25"/>
        <v/>
      </c>
      <c r="U160" s="105" t="str">
        <f t="shared" si="26"/>
        <v xml:space="preserve">   </v>
      </c>
      <c r="V160" s="106" t="str">
        <f>IF(E160=0," ",IF(E160="H",IF(H160&lt;2000,VLOOKUP(K160,Minimas!$A$15:$G$29,7),IF(AND(H160&gt;1999,H160&lt;2003),VLOOKUP(K160,Minimas!$A$15:$G$29,6),IF(AND(H160&gt;2002,H160&lt;2005),VLOOKUP(K160,Minimas!$A$15:$G$29,5),IF(AND(H160&gt;2004,H160&lt;2007),VLOOKUP(K160,Minimas!$A$15:$G$29,4),VLOOKUP(K160,Minimas!$A$15:$G$29,3))))),IF(H160&lt;2000,VLOOKUP(K160,Minimas!$H$15:$N$29,7),IF(AND(H160&gt;1999,H160&lt;2003),VLOOKUP(K160,Minimas!$H$15:$N$29,6),IF(AND(H160&gt;2002,H160&lt;2005),VLOOKUP(K160,Minimas!$H$15:$N$29,5),IF(AND(H160&gt;2004,H160&lt;2007),VLOOKUP(K160,Minimas!$H$15:$N$29,4),VLOOKUP(K160,Minimas!$H$15:$N$29,3)))))))</f>
        <v xml:space="preserve"> </v>
      </c>
      <c r="W160" s="107" t="str">
        <f t="shared" si="27"/>
        <v/>
      </c>
      <c r="X160" s="42"/>
      <c r="Y160" s="42"/>
      <c r="AB160" s="113" t="e">
        <f>T160-HLOOKUP(V160,Minimas!$C$3:$CD$12,2,FALSE)</f>
        <v>#VALUE!</v>
      </c>
      <c r="AC160" s="113" t="e">
        <f>T160-HLOOKUP(V160,Minimas!$C$3:$CD$12,3,FALSE)</f>
        <v>#VALUE!</v>
      </c>
      <c r="AD160" s="113" t="e">
        <f>T160-HLOOKUP(V160,Minimas!$C$3:$CD$12,4,FALSE)</f>
        <v>#VALUE!</v>
      </c>
      <c r="AE160" s="113" t="e">
        <f>T160-HLOOKUP(V160,Minimas!$C$3:$CD$12,5,FALSE)</f>
        <v>#VALUE!</v>
      </c>
      <c r="AF160" s="113" t="e">
        <f>T160-HLOOKUP(V160,Minimas!$C$3:$CD$12,6,FALSE)</f>
        <v>#VALUE!</v>
      </c>
      <c r="AG160" s="113" t="e">
        <f>T160-HLOOKUP(V160,Minimas!$C$3:$CD$12,7,FALSE)</f>
        <v>#VALUE!</v>
      </c>
      <c r="AH160" s="113" t="e">
        <f>T160-HLOOKUP(V160,Minimas!$C$3:$CD$12,8,FALSE)</f>
        <v>#VALUE!</v>
      </c>
      <c r="AI160" s="113" t="e">
        <f>T160-HLOOKUP(V160,Minimas!$C$3:$CD$12,9,FALSE)</f>
        <v>#VALUE!</v>
      </c>
      <c r="AJ160" s="113" t="e">
        <f>T160-HLOOKUP(V160,Minimas!$C$3:$CD$12,10,FALSE)</f>
        <v>#VALUE!</v>
      </c>
      <c r="AK160" s="114" t="str">
        <f t="shared" si="28"/>
        <v xml:space="preserve"> </v>
      </c>
      <c r="AL160" s="114"/>
      <c r="AM160" s="114" t="str">
        <f t="shared" si="29"/>
        <v xml:space="preserve"> </v>
      </c>
      <c r="AN160" s="114" t="str">
        <f t="shared" si="30"/>
        <v xml:space="preserve"> </v>
      </c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</row>
    <row r="161" spans="2:107" s="5" customFormat="1" ht="30" customHeight="1" x14ac:dyDescent="0.2">
      <c r="B161" s="83"/>
      <c r="C161" s="86"/>
      <c r="D161" s="87"/>
      <c r="E161" s="89"/>
      <c r="F161" s="117"/>
      <c r="G161" s="118"/>
      <c r="H161" s="91"/>
      <c r="I161" s="94"/>
      <c r="J161" s="95"/>
      <c r="K161" s="81"/>
      <c r="L161" s="100"/>
      <c r="M161" s="101"/>
      <c r="N161" s="101"/>
      <c r="O161" s="102" t="str">
        <f t="shared" si="23"/>
        <v/>
      </c>
      <c r="P161" s="100"/>
      <c r="Q161" s="101"/>
      <c r="R161" s="101"/>
      <c r="S161" s="102" t="str">
        <f t="shared" si="24"/>
        <v/>
      </c>
      <c r="T161" s="104" t="str">
        <f t="shared" si="25"/>
        <v/>
      </c>
      <c r="U161" s="105" t="str">
        <f t="shared" si="26"/>
        <v xml:space="preserve">   </v>
      </c>
      <c r="V161" s="106" t="str">
        <f>IF(E161=0," ",IF(E161="H",IF(H161&lt;2000,VLOOKUP(K161,Minimas!$A$15:$G$29,7),IF(AND(H161&gt;1999,H161&lt;2003),VLOOKUP(K161,Minimas!$A$15:$G$29,6),IF(AND(H161&gt;2002,H161&lt;2005),VLOOKUP(K161,Minimas!$A$15:$G$29,5),IF(AND(H161&gt;2004,H161&lt;2007),VLOOKUP(K161,Minimas!$A$15:$G$29,4),VLOOKUP(K161,Minimas!$A$15:$G$29,3))))),IF(H161&lt;2000,VLOOKUP(K161,Minimas!$H$15:$N$29,7),IF(AND(H161&gt;1999,H161&lt;2003),VLOOKUP(K161,Minimas!$H$15:$N$29,6),IF(AND(H161&gt;2002,H161&lt;2005),VLOOKUP(K161,Minimas!$H$15:$N$29,5),IF(AND(H161&gt;2004,H161&lt;2007),VLOOKUP(K161,Minimas!$H$15:$N$29,4),VLOOKUP(K161,Minimas!$H$15:$N$29,3)))))))</f>
        <v xml:space="preserve"> </v>
      </c>
      <c r="W161" s="107" t="str">
        <f t="shared" si="27"/>
        <v/>
      </c>
      <c r="X161" s="42"/>
      <c r="Y161" s="42"/>
      <c r="AB161" s="113" t="e">
        <f>T161-HLOOKUP(V161,Minimas!$C$3:$CD$12,2,FALSE)</f>
        <v>#VALUE!</v>
      </c>
      <c r="AC161" s="113" t="e">
        <f>T161-HLOOKUP(V161,Minimas!$C$3:$CD$12,3,FALSE)</f>
        <v>#VALUE!</v>
      </c>
      <c r="AD161" s="113" t="e">
        <f>T161-HLOOKUP(V161,Minimas!$C$3:$CD$12,4,FALSE)</f>
        <v>#VALUE!</v>
      </c>
      <c r="AE161" s="113" t="e">
        <f>T161-HLOOKUP(V161,Minimas!$C$3:$CD$12,5,FALSE)</f>
        <v>#VALUE!</v>
      </c>
      <c r="AF161" s="113" t="e">
        <f>T161-HLOOKUP(V161,Minimas!$C$3:$CD$12,6,FALSE)</f>
        <v>#VALUE!</v>
      </c>
      <c r="AG161" s="113" t="e">
        <f>T161-HLOOKUP(V161,Minimas!$C$3:$CD$12,7,FALSE)</f>
        <v>#VALUE!</v>
      </c>
      <c r="AH161" s="113" t="e">
        <f>T161-HLOOKUP(V161,Minimas!$C$3:$CD$12,8,FALSE)</f>
        <v>#VALUE!</v>
      </c>
      <c r="AI161" s="113" t="e">
        <f>T161-HLOOKUP(V161,Minimas!$C$3:$CD$12,9,FALSE)</f>
        <v>#VALUE!</v>
      </c>
      <c r="AJ161" s="113" t="e">
        <f>T161-HLOOKUP(V161,Minimas!$C$3:$CD$12,10,FALSE)</f>
        <v>#VALUE!</v>
      </c>
      <c r="AK161" s="114" t="str">
        <f t="shared" si="28"/>
        <v xml:space="preserve"> </v>
      </c>
      <c r="AL161" s="114"/>
      <c r="AM161" s="114" t="str">
        <f t="shared" si="29"/>
        <v xml:space="preserve"> </v>
      </c>
      <c r="AN161" s="114" t="str">
        <f t="shared" si="30"/>
        <v xml:space="preserve"> </v>
      </c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</row>
    <row r="162" spans="2:107" s="5" customFormat="1" ht="30" customHeight="1" x14ac:dyDescent="0.2">
      <c r="B162" s="83"/>
      <c r="C162" s="86"/>
      <c r="D162" s="87"/>
      <c r="E162" s="89"/>
      <c r="F162" s="117"/>
      <c r="G162" s="118"/>
      <c r="H162" s="91"/>
      <c r="I162" s="94"/>
      <c r="J162" s="95"/>
      <c r="K162" s="81"/>
      <c r="L162" s="100"/>
      <c r="M162" s="101"/>
      <c r="N162" s="101"/>
      <c r="O162" s="102" t="str">
        <f t="shared" si="23"/>
        <v/>
      </c>
      <c r="P162" s="100"/>
      <c r="Q162" s="101"/>
      <c r="R162" s="101"/>
      <c r="S162" s="102" t="str">
        <f t="shared" si="24"/>
        <v/>
      </c>
      <c r="T162" s="104" t="str">
        <f t="shared" si="25"/>
        <v/>
      </c>
      <c r="U162" s="105" t="str">
        <f t="shared" si="26"/>
        <v xml:space="preserve">   </v>
      </c>
      <c r="V162" s="106" t="str">
        <f>IF(E162=0," ",IF(E162="H",IF(H162&lt;2000,VLOOKUP(K162,Minimas!$A$15:$G$29,7),IF(AND(H162&gt;1999,H162&lt;2003),VLOOKUP(K162,Minimas!$A$15:$G$29,6),IF(AND(H162&gt;2002,H162&lt;2005),VLOOKUP(K162,Minimas!$A$15:$G$29,5),IF(AND(H162&gt;2004,H162&lt;2007),VLOOKUP(K162,Minimas!$A$15:$G$29,4),VLOOKUP(K162,Minimas!$A$15:$G$29,3))))),IF(H162&lt;2000,VLOOKUP(K162,Minimas!$H$15:$N$29,7),IF(AND(H162&gt;1999,H162&lt;2003),VLOOKUP(K162,Minimas!$H$15:$N$29,6),IF(AND(H162&gt;2002,H162&lt;2005),VLOOKUP(K162,Minimas!$H$15:$N$29,5),IF(AND(H162&gt;2004,H162&lt;2007),VLOOKUP(K162,Minimas!$H$15:$N$29,4),VLOOKUP(K162,Minimas!$H$15:$N$29,3)))))))</f>
        <v xml:space="preserve"> </v>
      </c>
      <c r="W162" s="107" t="str">
        <f t="shared" si="27"/>
        <v/>
      </c>
      <c r="X162" s="42"/>
      <c r="Y162" s="42"/>
      <c r="AB162" s="113" t="e">
        <f>T162-HLOOKUP(V162,Minimas!$C$3:$CD$12,2,FALSE)</f>
        <v>#VALUE!</v>
      </c>
      <c r="AC162" s="113" t="e">
        <f>T162-HLOOKUP(V162,Minimas!$C$3:$CD$12,3,FALSE)</f>
        <v>#VALUE!</v>
      </c>
      <c r="AD162" s="113" t="e">
        <f>T162-HLOOKUP(V162,Minimas!$C$3:$CD$12,4,FALSE)</f>
        <v>#VALUE!</v>
      </c>
      <c r="AE162" s="113" t="e">
        <f>T162-HLOOKUP(V162,Minimas!$C$3:$CD$12,5,FALSE)</f>
        <v>#VALUE!</v>
      </c>
      <c r="AF162" s="113" t="e">
        <f>T162-HLOOKUP(V162,Minimas!$C$3:$CD$12,6,FALSE)</f>
        <v>#VALUE!</v>
      </c>
      <c r="AG162" s="113" t="e">
        <f>T162-HLOOKUP(V162,Minimas!$C$3:$CD$12,7,FALSE)</f>
        <v>#VALUE!</v>
      </c>
      <c r="AH162" s="113" t="e">
        <f>T162-HLOOKUP(V162,Minimas!$C$3:$CD$12,8,FALSE)</f>
        <v>#VALUE!</v>
      </c>
      <c r="AI162" s="113" t="e">
        <f>T162-HLOOKUP(V162,Minimas!$C$3:$CD$12,9,FALSE)</f>
        <v>#VALUE!</v>
      </c>
      <c r="AJ162" s="113" t="e">
        <f>T162-HLOOKUP(V162,Minimas!$C$3:$CD$12,10,FALSE)</f>
        <v>#VALUE!</v>
      </c>
      <c r="AK162" s="114" t="str">
        <f t="shared" si="28"/>
        <v xml:space="preserve"> </v>
      </c>
      <c r="AL162" s="114"/>
      <c r="AM162" s="114" t="str">
        <f t="shared" si="29"/>
        <v xml:space="preserve"> </v>
      </c>
      <c r="AN162" s="114" t="str">
        <f t="shared" si="30"/>
        <v xml:space="preserve"> </v>
      </c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</row>
    <row r="163" spans="2:107" s="5" customFormat="1" ht="30" customHeight="1" x14ac:dyDescent="0.2">
      <c r="B163" s="83"/>
      <c r="C163" s="86"/>
      <c r="D163" s="87"/>
      <c r="E163" s="89"/>
      <c r="F163" s="117"/>
      <c r="G163" s="118"/>
      <c r="H163" s="91"/>
      <c r="I163" s="94"/>
      <c r="J163" s="95"/>
      <c r="K163" s="81"/>
      <c r="L163" s="100"/>
      <c r="M163" s="101"/>
      <c r="N163" s="101"/>
      <c r="O163" s="102" t="str">
        <f t="shared" si="23"/>
        <v/>
      </c>
      <c r="P163" s="100"/>
      <c r="Q163" s="101"/>
      <c r="R163" s="101"/>
      <c r="S163" s="102" t="str">
        <f t="shared" si="24"/>
        <v/>
      </c>
      <c r="T163" s="104" t="str">
        <f t="shared" si="25"/>
        <v/>
      </c>
      <c r="U163" s="105" t="str">
        <f t="shared" si="26"/>
        <v xml:space="preserve">   </v>
      </c>
      <c r="V163" s="106" t="str">
        <f>IF(E163=0," ",IF(E163="H",IF(H163&lt;2000,VLOOKUP(K163,Minimas!$A$15:$G$29,7),IF(AND(H163&gt;1999,H163&lt;2003),VLOOKUP(K163,Minimas!$A$15:$G$29,6),IF(AND(H163&gt;2002,H163&lt;2005),VLOOKUP(K163,Minimas!$A$15:$G$29,5),IF(AND(H163&gt;2004,H163&lt;2007),VLOOKUP(K163,Minimas!$A$15:$G$29,4),VLOOKUP(K163,Minimas!$A$15:$G$29,3))))),IF(H163&lt;2000,VLOOKUP(K163,Minimas!$H$15:$N$29,7),IF(AND(H163&gt;1999,H163&lt;2003),VLOOKUP(K163,Minimas!$H$15:$N$29,6),IF(AND(H163&gt;2002,H163&lt;2005),VLOOKUP(K163,Minimas!$H$15:$N$29,5),IF(AND(H163&gt;2004,H163&lt;2007),VLOOKUP(K163,Minimas!$H$15:$N$29,4),VLOOKUP(K163,Minimas!$H$15:$N$29,3)))))))</f>
        <v xml:space="preserve"> </v>
      </c>
      <c r="W163" s="107" t="str">
        <f t="shared" si="27"/>
        <v/>
      </c>
      <c r="X163" s="42"/>
      <c r="Y163" s="42"/>
      <c r="AB163" s="113" t="e">
        <f>T163-HLOOKUP(V163,Minimas!$C$3:$CD$12,2,FALSE)</f>
        <v>#VALUE!</v>
      </c>
      <c r="AC163" s="113" t="e">
        <f>T163-HLOOKUP(V163,Minimas!$C$3:$CD$12,3,FALSE)</f>
        <v>#VALUE!</v>
      </c>
      <c r="AD163" s="113" t="e">
        <f>T163-HLOOKUP(V163,Minimas!$C$3:$CD$12,4,FALSE)</f>
        <v>#VALUE!</v>
      </c>
      <c r="AE163" s="113" t="e">
        <f>T163-HLOOKUP(V163,Minimas!$C$3:$CD$12,5,FALSE)</f>
        <v>#VALUE!</v>
      </c>
      <c r="AF163" s="113" t="e">
        <f>T163-HLOOKUP(V163,Minimas!$C$3:$CD$12,6,FALSE)</f>
        <v>#VALUE!</v>
      </c>
      <c r="AG163" s="113" t="e">
        <f>T163-HLOOKUP(V163,Minimas!$C$3:$CD$12,7,FALSE)</f>
        <v>#VALUE!</v>
      </c>
      <c r="AH163" s="113" t="e">
        <f>T163-HLOOKUP(V163,Minimas!$C$3:$CD$12,8,FALSE)</f>
        <v>#VALUE!</v>
      </c>
      <c r="AI163" s="113" t="e">
        <f>T163-HLOOKUP(V163,Minimas!$C$3:$CD$12,9,FALSE)</f>
        <v>#VALUE!</v>
      </c>
      <c r="AJ163" s="113" t="e">
        <f>T163-HLOOKUP(V163,Minimas!$C$3:$CD$12,10,FALSE)</f>
        <v>#VALUE!</v>
      </c>
      <c r="AK163" s="114" t="str">
        <f t="shared" si="28"/>
        <v xml:space="preserve"> </v>
      </c>
      <c r="AL163" s="114"/>
      <c r="AM163" s="114" t="str">
        <f t="shared" si="29"/>
        <v xml:space="preserve"> </v>
      </c>
      <c r="AN163" s="114" t="str">
        <f t="shared" si="30"/>
        <v xml:space="preserve"> </v>
      </c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</row>
    <row r="164" spans="2:107" s="5" customFormat="1" ht="30" customHeight="1" x14ac:dyDescent="0.2">
      <c r="B164" s="83"/>
      <c r="C164" s="86"/>
      <c r="D164" s="87"/>
      <c r="E164" s="89"/>
      <c r="F164" s="117"/>
      <c r="G164" s="118"/>
      <c r="H164" s="91"/>
      <c r="I164" s="94"/>
      <c r="J164" s="95"/>
      <c r="K164" s="81"/>
      <c r="L164" s="100"/>
      <c r="M164" s="101"/>
      <c r="N164" s="101"/>
      <c r="O164" s="102" t="str">
        <f t="shared" si="23"/>
        <v/>
      </c>
      <c r="P164" s="100"/>
      <c r="Q164" s="101"/>
      <c r="R164" s="101"/>
      <c r="S164" s="102" t="str">
        <f t="shared" si="24"/>
        <v/>
      </c>
      <c r="T164" s="104" t="str">
        <f t="shared" si="25"/>
        <v/>
      </c>
      <c r="U164" s="105" t="str">
        <f t="shared" si="26"/>
        <v xml:space="preserve">   </v>
      </c>
      <c r="V164" s="106" t="str">
        <f>IF(E164=0," ",IF(E164="H",IF(H164&lt;2000,VLOOKUP(K164,Minimas!$A$15:$G$29,7),IF(AND(H164&gt;1999,H164&lt;2003),VLOOKUP(K164,Minimas!$A$15:$G$29,6),IF(AND(H164&gt;2002,H164&lt;2005),VLOOKUP(K164,Minimas!$A$15:$G$29,5),IF(AND(H164&gt;2004,H164&lt;2007),VLOOKUP(K164,Minimas!$A$15:$G$29,4),VLOOKUP(K164,Minimas!$A$15:$G$29,3))))),IF(H164&lt;2000,VLOOKUP(K164,Minimas!$H$15:$N$29,7),IF(AND(H164&gt;1999,H164&lt;2003),VLOOKUP(K164,Minimas!$H$15:$N$29,6),IF(AND(H164&gt;2002,H164&lt;2005),VLOOKUP(K164,Minimas!$H$15:$N$29,5),IF(AND(H164&gt;2004,H164&lt;2007),VLOOKUP(K164,Minimas!$H$15:$N$29,4),VLOOKUP(K164,Minimas!$H$15:$N$29,3)))))))</f>
        <v xml:space="preserve"> </v>
      </c>
      <c r="W164" s="107" t="str">
        <f t="shared" si="27"/>
        <v/>
      </c>
      <c r="X164" s="42"/>
      <c r="Y164" s="42"/>
      <c r="AB164" s="113" t="e">
        <f>T164-HLOOKUP(V164,Minimas!$C$3:$CD$12,2,FALSE)</f>
        <v>#VALUE!</v>
      </c>
      <c r="AC164" s="113" t="e">
        <f>T164-HLOOKUP(V164,Minimas!$C$3:$CD$12,3,FALSE)</f>
        <v>#VALUE!</v>
      </c>
      <c r="AD164" s="113" t="e">
        <f>T164-HLOOKUP(V164,Minimas!$C$3:$CD$12,4,FALSE)</f>
        <v>#VALUE!</v>
      </c>
      <c r="AE164" s="113" t="e">
        <f>T164-HLOOKUP(V164,Minimas!$C$3:$CD$12,5,FALSE)</f>
        <v>#VALUE!</v>
      </c>
      <c r="AF164" s="113" t="e">
        <f>T164-HLOOKUP(V164,Minimas!$C$3:$CD$12,6,FALSE)</f>
        <v>#VALUE!</v>
      </c>
      <c r="AG164" s="113" t="e">
        <f>T164-HLOOKUP(V164,Minimas!$C$3:$CD$12,7,FALSE)</f>
        <v>#VALUE!</v>
      </c>
      <c r="AH164" s="113" t="e">
        <f>T164-HLOOKUP(V164,Minimas!$C$3:$CD$12,8,FALSE)</f>
        <v>#VALUE!</v>
      </c>
      <c r="AI164" s="113" t="e">
        <f>T164-HLOOKUP(V164,Minimas!$C$3:$CD$12,9,FALSE)</f>
        <v>#VALUE!</v>
      </c>
      <c r="AJ164" s="113" t="e">
        <f>T164-HLOOKUP(V164,Minimas!$C$3:$CD$12,10,FALSE)</f>
        <v>#VALUE!</v>
      </c>
      <c r="AK164" s="114" t="str">
        <f t="shared" si="28"/>
        <v xml:space="preserve"> </v>
      </c>
      <c r="AL164" s="114"/>
      <c r="AM164" s="114" t="str">
        <f t="shared" si="29"/>
        <v xml:space="preserve"> </v>
      </c>
      <c r="AN164" s="114" t="str">
        <f t="shared" si="30"/>
        <v xml:space="preserve"> </v>
      </c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</row>
    <row r="165" spans="2:107" s="5" customFormat="1" ht="30" customHeight="1" x14ac:dyDescent="0.2">
      <c r="B165" s="83"/>
      <c r="C165" s="86"/>
      <c r="D165" s="87"/>
      <c r="E165" s="89"/>
      <c r="F165" s="117"/>
      <c r="G165" s="118"/>
      <c r="H165" s="91"/>
      <c r="I165" s="94"/>
      <c r="J165" s="95"/>
      <c r="K165" s="81"/>
      <c r="L165" s="100"/>
      <c r="M165" s="101"/>
      <c r="N165" s="101"/>
      <c r="O165" s="102" t="str">
        <f t="shared" si="23"/>
        <v/>
      </c>
      <c r="P165" s="100"/>
      <c r="Q165" s="101"/>
      <c r="R165" s="101"/>
      <c r="S165" s="102" t="str">
        <f t="shared" si="24"/>
        <v/>
      </c>
      <c r="T165" s="104" t="str">
        <f t="shared" si="25"/>
        <v/>
      </c>
      <c r="U165" s="105" t="str">
        <f t="shared" si="26"/>
        <v xml:space="preserve">   </v>
      </c>
      <c r="V165" s="106" t="str">
        <f>IF(E165=0," ",IF(E165="H",IF(H165&lt;2000,VLOOKUP(K165,Minimas!$A$15:$G$29,7),IF(AND(H165&gt;1999,H165&lt;2003),VLOOKUP(K165,Minimas!$A$15:$G$29,6),IF(AND(H165&gt;2002,H165&lt;2005),VLOOKUP(K165,Minimas!$A$15:$G$29,5),IF(AND(H165&gt;2004,H165&lt;2007),VLOOKUP(K165,Minimas!$A$15:$G$29,4),VLOOKUP(K165,Minimas!$A$15:$G$29,3))))),IF(H165&lt;2000,VLOOKUP(K165,Minimas!$H$15:$N$29,7),IF(AND(H165&gt;1999,H165&lt;2003),VLOOKUP(K165,Minimas!$H$15:$N$29,6),IF(AND(H165&gt;2002,H165&lt;2005),VLOOKUP(K165,Minimas!$H$15:$N$29,5),IF(AND(H165&gt;2004,H165&lt;2007),VLOOKUP(K165,Minimas!$H$15:$N$29,4),VLOOKUP(K165,Minimas!$H$15:$N$29,3)))))))</f>
        <v xml:space="preserve"> </v>
      </c>
      <c r="W165" s="107" t="str">
        <f t="shared" si="27"/>
        <v/>
      </c>
      <c r="X165" s="42"/>
      <c r="Y165" s="42"/>
      <c r="AB165" s="113" t="e">
        <f>T165-HLOOKUP(V165,Minimas!$C$3:$CD$12,2,FALSE)</f>
        <v>#VALUE!</v>
      </c>
      <c r="AC165" s="113" t="e">
        <f>T165-HLOOKUP(V165,Minimas!$C$3:$CD$12,3,FALSE)</f>
        <v>#VALUE!</v>
      </c>
      <c r="AD165" s="113" t="e">
        <f>T165-HLOOKUP(V165,Minimas!$C$3:$CD$12,4,FALSE)</f>
        <v>#VALUE!</v>
      </c>
      <c r="AE165" s="113" t="e">
        <f>T165-HLOOKUP(V165,Minimas!$C$3:$CD$12,5,FALSE)</f>
        <v>#VALUE!</v>
      </c>
      <c r="AF165" s="113" t="e">
        <f>T165-HLOOKUP(V165,Minimas!$C$3:$CD$12,6,FALSE)</f>
        <v>#VALUE!</v>
      </c>
      <c r="AG165" s="113" t="e">
        <f>T165-HLOOKUP(V165,Minimas!$C$3:$CD$12,7,FALSE)</f>
        <v>#VALUE!</v>
      </c>
      <c r="AH165" s="113" t="e">
        <f>T165-HLOOKUP(V165,Minimas!$C$3:$CD$12,8,FALSE)</f>
        <v>#VALUE!</v>
      </c>
      <c r="AI165" s="113" t="e">
        <f>T165-HLOOKUP(V165,Minimas!$C$3:$CD$12,9,FALSE)</f>
        <v>#VALUE!</v>
      </c>
      <c r="AJ165" s="113" t="e">
        <f>T165-HLOOKUP(V165,Minimas!$C$3:$CD$12,10,FALSE)</f>
        <v>#VALUE!</v>
      </c>
      <c r="AK165" s="114" t="str">
        <f t="shared" si="28"/>
        <v xml:space="preserve"> </v>
      </c>
      <c r="AL165" s="114"/>
      <c r="AM165" s="114" t="str">
        <f t="shared" si="29"/>
        <v xml:space="preserve"> </v>
      </c>
      <c r="AN165" s="114" t="str">
        <f t="shared" si="30"/>
        <v xml:space="preserve"> </v>
      </c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</row>
    <row r="166" spans="2:107" s="5" customFormat="1" ht="30" customHeight="1" x14ac:dyDescent="0.2">
      <c r="B166" s="83"/>
      <c r="C166" s="86"/>
      <c r="D166" s="87"/>
      <c r="E166" s="89"/>
      <c r="F166" s="117"/>
      <c r="G166" s="118"/>
      <c r="H166" s="91"/>
      <c r="I166" s="94"/>
      <c r="J166" s="95"/>
      <c r="K166" s="81"/>
      <c r="L166" s="100"/>
      <c r="M166" s="101"/>
      <c r="N166" s="101"/>
      <c r="O166" s="102" t="str">
        <f t="shared" si="23"/>
        <v/>
      </c>
      <c r="P166" s="100"/>
      <c r="Q166" s="101"/>
      <c r="R166" s="101"/>
      <c r="S166" s="102" t="str">
        <f t="shared" si="24"/>
        <v/>
      </c>
      <c r="T166" s="104" t="str">
        <f t="shared" si="25"/>
        <v/>
      </c>
      <c r="U166" s="105" t="str">
        <f t="shared" si="26"/>
        <v xml:space="preserve">   </v>
      </c>
      <c r="V166" s="106" t="str">
        <f>IF(E166=0," ",IF(E166="H",IF(H166&lt;2000,VLOOKUP(K166,Minimas!$A$15:$G$29,7),IF(AND(H166&gt;1999,H166&lt;2003),VLOOKUP(K166,Minimas!$A$15:$G$29,6),IF(AND(H166&gt;2002,H166&lt;2005),VLOOKUP(K166,Minimas!$A$15:$G$29,5),IF(AND(H166&gt;2004,H166&lt;2007),VLOOKUP(K166,Minimas!$A$15:$G$29,4),VLOOKUP(K166,Minimas!$A$15:$G$29,3))))),IF(H166&lt;2000,VLOOKUP(K166,Minimas!$H$15:$N$29,7),IF(AND(H166&gt;1999,H166&lt;2003),VLOOKUP(K166,Minimas!$H$15:$N$29,6),IF(AND(H166&gt;2002,H166&lt;2005),VLOOKUP(K166,Minimas!$H$15:$N$29,5),IF(AND(H166&gt;2004,H166&lt;2007),VLOOKUP(K166,Minimas!$H$15:$N$29,4),VLOOKUP(K166,Minimas!$H$15:$N$29,3)))))))</f>
        <v xml:space="preserve"> </v>
      </c>
      <c r="W166" s="107" t="str">
        <f t="shared" si="27"/>
        <v/>
      </c>
      <c r="X166" s="42"/>
      <c r="Y166" s="42"/>
      <c r="AB166" s="113" t="e">
        <f>T166-HLOOKUP(V166,Minimas!$C$3:$CD$12,2,FALSE)</f>
        <v>#VALUE!</v>
      </c>
      <c r="AC166" s="113" t="e">
        <f>T166-HLOOKUP(V166,Minimas!$C$3:$CD$12,3,FALSE)</f>
        <v>#VALUE!</v>
      </c>
      <c r="AD166" s="113" t="e">
        <f>T166-HLOOKUP(V166,Minimas!$C$3:$CD$12,4,FALSE)</f>
        <v>#VALUE!</v>
      </c>
      <c r="AE166" s="113" t="e">
        <f>T166-HLOOKUP(V166,Minimas!$C$3:$CD$12,5,FALSE)</f>
        <v>#VALUE!</v>
      </c>
      <c r="AF166" s="113" t="e">
        <f>T166-HLOOKUP(V166,Minimas!$C$3:$CD$12,6,FALSE)</f>
        <v>#VALUE!</v>
      </c>
      <c r="AG166" s="113" t="e">
        <f>T166-HLOOKUP(V166,Minimas!$C$3:$CD$12,7,FALSE)</f>
        <v>#VALUE!</v>
      </c>
      <c r="AH166" s="113" t="e">
        <f>T166-HLOOKUP(V166,Minimas!$C$3:$CD$12,8,FALSE)</f>
        <v>#VALUE!</v>
      </c>
      <c r="AI166" s="113" t="e">
        <f>T166-HLOOKUP(V166,Minimas!$C$3:$CD$12,9,FALSE)</f>
        <v>#VALUE!</v>
      </c>
      <c r="AJ166" s="113" t="e">
        <f>T166-HLOOKUP(V166,Minimas!$C$3:$CD$12,10,FALSE)</f>
        <v>#VALUE!</v>
      </c>
      <c r="AK166" s="114" t="str">
        <f t="shared" si="28"/>
        <v xml:space="preserve"> </v>
      </c>
      <c r="AL166" s="114"/>
      <c r="AM166" s="114" t="str">
        <f t="shared" si="29"/>
        <v xml:space="preserve"> </v>
      </c>
      <c r="AN166" s="114" t="str">
        <f t="shared" si="30"/>
        <v xml:space="preserve"> </v>
      </c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</row>
    <row r="167" spans="2:107" s="5" customFormat="1" ht="30" customHeight="1" x14ac:dyDescent="0.2">
      <c r="B167" s="83"/>
      <c r="C167" s="86"/>
      <c r="D167" s="87"/>
      <c r="E167" s="89"/>
      <c r="F167" s="117"/>
      <c r="G167" s="118"/>
      <c r="H167" s="91"/>
      <c r="I167" s="94"/>
      <c r="J167" s="95"/>
      <c r="K167" s="81"/>
      <c r="L167" s="100"/>
      <c r="M167" s="101"/>
      <c r="N167" s="101"/>
      <c r="O167" s="102" t="str">
        <f t="shared" si="23"/>
        <v/>
      </c>
      <c r="P167" s="100"/>
      <c r="Q167" s="101"/>
      <c r="R167" s="101"/>
      <c r="S167" s="102" t="str">
        <f t="shared" si="24"/>
        <v/>
      </c>
      <c r="T167" s="104" t="str">
        <f t="shared" si="25"/>
        <v/>
      </c>
      <c r="U167" s="105" t="str">
        <f t="shared" si="26"/>
        <v xml:space="preserve">   </v>
      </c>
      <c r="V167" s="106" t="str">
        <f>IF(E167=0," ",IF(E167="H",IF(H167&lt;2000,VLOOKUP(K167,Minimas!$A$15:$G$29,7),IF(AND(H167&gt;1999,H167&lt;2003),VLOOKUP(K167,Minimas!$A$15:$G$29,6),IF(AND(H167&gt;2002,H167&lt;2005),VLOOKUP(K167,Minimas!$A$15:$G$29,5),IF(AND(H167&gt;2004,H167&lt;2007),VLOOKUP(K167,Minimas!$A$15:$G$29,4),VLOOKUP(K167,Minimas!$A$15:$G$29,3))))),IF(H167&lt;2000,VLOOKUP(K167,Minimas!$H$15:$N$29,7),IF(AND(H167&gt;1999,H167&lt;2003),VLOOKUP(K167,Minimas!$H$15:$N$29,6),IF(AND(H167&gt;2002,H167&lt;2005),VLOOKUP(K167,Minimas!$H$15:$N$29,5),IF(AND(H167&gt;2004,H167&lt;2007),VLOOKUP(K167,Minimas!$H$15:$N$29,4),VLOOKUP(K167,Minimas!$H$15:$N$29,3)))))))</f>
        <v xml:space="preserve"> </v>
      </c>
      <c r="W167" s="107" t="str">
        <f t="shared" si="27"/>
        <v/>
      </c>
      <c r="X167" s="42"/>
      <c r="Y167" s="42"/>
      <c r="AB167" s="113" t="e">
        <f>T167-HLOOKUP(V167,Minimas!$C$3:$CD$12,2,FALSE)</f>
        <v>#VALUE!</v>
      </c>
      <c r="AC167" s="113" t="e">
        <f>T167-HLOOKUP(V167,Minimas!$C$3:$CD$12,3,FALSE)</f>
        <v>#VALUE!</v>
      </c>
      <c r="AD167" s="113" t="e">
        <f>T167-HLOOKUP(V167,Minimas!$C$3:$CD$12,4,FALSE)</f>
        <v>#VALUE!</v>
      </c>
      <c r="AE167" s="113" t="e">
        <f>T167-HLOOKUP(V167,Minimas!$C$3:$CD$12,5,FALSE)</f>
        <v>#VALUE!</v>
      </c>
      <c r="AF167" s="113" t="e">
        <f>T167-HLOOKUP(V167,Minimas!$C$3:$CD$12,6,FALSE)</f>
        <v>#VALUE!</v>
      </c>
      <c r="AG167" s="113" t="e">
        <f>T167-HLOOKUP(V167,Minimas!$C$3:$CD$12,7,FALSE)</f>
        <v>#VALUE!</v>
      </c>
      <c r="AH167" s="113" t="e">
        <f>T167-HLOOKUP(V167,Minimas!$C$3:$CD$12,8,FALSE)</f>
        <v>#VALUE!</v>
      </c>
      <c r="AI167" s="113" t="e">
        <f>T167-HLOOKUP(V167,Minimas!$C$3:$CD$12,9,FALSE)</f>
        <v>#VALUE!</v>
      </c>
      <c r="AJ167" s="113" t="e">
        <f>T167-HLOOKUP(V167,Minimas!$C$3:$CD$12,10,FALSE)</f>
        <v>#VALUE!</v>
      </c>
      <c r="AK167" s="114" t="str">
        <f t="shared" si="28"/>
        <v xml:space="preserve"> </v>
      </c>
      <c r="AL167" s="114"/>
      <c r="AM167" s="114" t="str">
        <f t="shared" si="29"/>
        <v xml:space="preserve"> </v>
      </c>
      <c r="AN167" s="114" t="str">
        <f t="shared" si="30"/>
        <v xml:space="preserve"> </v>
      </c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</row>
    <row r="168" spans="2:107" s="5" customFormat="1" ht="30" customHeight="1" x14ac:dyDescent="0.2">
      <c r="B168" s="83"/>
      <c r="C168" s="86"/>
      <c r="D168" s="87"/>
      <c r="E168" s="89"/>
      <c r="F168" s="117"/>
      <c r="G168" s="118"/>
      <c r="H168" s="91"/>
      <c r="I168" s="94"/>
      <c r="J168" s="95"/>
      <c r="K168" s="81"/>
      <c r="L168" s="100"/>
      <c r="M168" s="101"/>
      <c r="N168" s="101"/>
      <c r="O168" s="102" t="str">
        <f t="shared" si="23"/>
        <v/>
      </c>
      <c r="P168" s="100"/>
      <c r="Q168" s="101"/>
      <c r="R168" s="101"/>
      <c r="S168" s="102" t="str">
        <f t="shared" si="24"/>
        <v/>
      </c>
      <c r="T168" s="104" t="str">
        <f t="shared" si="25"/>
        <v/>
      </c>
      <c r="U168" s="105" t="str">
        <f t="shared" si="26"/>
        <v xml:space="preserve">   </v>
      </c>
      <c r="V168" s="106" t="str">
        <f>IF(E168=0," ",IF(E168="H",IF(H168&lt;2000,VLOOKUP(K168,Minimas!$A$15:$G$29,7),IF(AND(H168&gt;1999,H168&lt;2003),VLOOKUP(K168,Minimas!$A$15:$G$29,6),IF(AND(H168&gt;2002,H168&lt;2005),VLOOKUP(K168,Minimas!$A$15:$G$29,5),IF(AND(H168&gt;2004,H168&lt;2007),VLOOKUP(K168,Minimas!$A$15:$G$29,4),VLOOKUP(K168,Minimas!$A$15:$G$29,3))))),IF(H168&lt;2000,VLOOKUP(K168,Minimas!$H$15:$N$29,7),IF(AND(H168&gt;1999,H168&lt;2003),VLOOKUP(K168,Minimas!$H$15:$N$29,6),IF(AND(H168&gt;2002,H168&lt;2005),VLOOKUP(K168,Minimas!$H$15:$N$29,5),IF(AND(H168&gt;2004,H168&lt;2007),VLOOKUP(K168,Minimas!$H$15:$N$29,4),VLOOKUP(K168,Minimas!$H$15:$N$29,3)))))))</f>
        <v xml:space="preserve"> </v>
      </c>
      <c r="W168" s="107" t="str">
        <f t="shared" si="27"/>
        <v/>
      </c>
      <c r="X168" s="42"/>
      <c r="Y168" s="42"/>
      <c r="AB168" s="113" t="e">
        <f>T168-HLOOKUP(V168,Minimas!$C$3:$CD$12,2,FALSE)</f>
        <v>#VALUE!</v>
      </c>
      <c r="AC168" s="113" t="e">
        <f>T168-HLOOKUP(V168,Minimas!$C$3:$CD$12,3,FALSE)</f>
        <v>#VALUE!</v>
      </c>
      <c r="AD168" s="113" t="e">
        <f>T168-HLOOKUP(V168,Minimas!$C$3:$CD$12,4,FALSE)</f>
        <v>#VALUE!</v>
      </c>
      <c r="AE168" s="113" t="e">
        <f>T168-HLOOKUP(V168,Minimas!$C$3:$CD$12,5,FALSE)</f>
        <v>#VALUE!</v>
      </c>
      <c r="AF168" s="113" t="e">
        <f>T168-HLOOKUP(V168,Minimas!$C$3:$CD$12,6,FALSE)</f>
        <v>#VALUE!</v>
      </c>
      <c r="AG168" s="113" t="e">
        <f>T168-HLOOKUP(V168,Minimas!$C$3:$CD$12,7,FALSE)</f>
        <v>#VALUE!</v>
      </c>
      <c r="AH168" s="113" t="e">
        <f>T168-HLOOKUP(V168,Minimas!$C$3:$CD$12,8,FALSE)</f>
        <v>#VALUE!</v>
      </c>
      <c r="AI168" s="113" t="e">
        <f>T168-HLOOKUP(V168,Minimas!$C$3:$CD$12,9,FALSE)</f>
        <v>#VALUE!</v>
      </c>
      <c r="AJ168" s="113" t="e">
        <f>T168-HLOOKUP(V168,Minimas!$C$3:$CD$12,10,FALSE)</f>
        <v>#VALUE!</v>
      </c>
      <c r="AK168" s="114" t="str">
        <f t="shared" si="28"/>
        <v xml:space="preserve"> </v>
      </c>
      <c r="AL168" s="114"/>
      <c r="AM168" s="114" t="str">
        <f t="shared" si="29"/>
        <v xml:space="preserve"> </v>
      </c>
      <c r="AN168" s="114" t="str">
        <f t="shared" si="30"/>
        <v xml:space="preserve"> </v>
      </c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</row>
    <row r="169" spans="2:107" s="5" customFormat="1" ht="30" customHeight="1" x14ac:dyDescent="0.2">
      <c r="B169" s="83"/>
      <c r="C169" s="86"/>
      <c r="D169" s="87"/>
      <c r="E169" s="89"/>
      <c r="F169" s="117"/>
      <c r="G169" s="118"/>
      <c r="H169" s="91"/>
      <c r="I169" s="94"/>
      <c r="J169" s="95"/>
      <c r="K169" s="81"/>
      <c r="L169" s="100"/>
      <c r="M169" s="101"/>
      <c r="N169" s="101"/>
      <c r="O169" s="102" t="str">
        <f t="shared" si="23"/>
        <v/>
      </c>
      <c r="P169" s="100"/>
      <c r="Q169" s="101"/>
      <c r="R169" s="101"/>
      <c r="S169" s="102" t="str">
        <f t="shared" si="24"/>
        <v/>
      </c>
      <c r="T169" s="104" t="str">
        <f t="shared" si="25"/>
        <v/>
      </c>
      <c r="U169" s="105" t="str">
        <f t="shared" si="26"/>
        <v xml:space="preserve">   </v>
      </c>
      <c r="V169" s="106" t="str">
        <f>IF(E169=0," ",IF(E169="H",IF(H169&lt;2000,VLOOKUP(K169,Minimas!$A$15:$G$29,7),IF(AND(H169&gt;1999,H169&lt;2003),VLOOKUP(K169,Minimas!$A$15:$G$29,6),IF(AND(H169&gt;2002,H169&lt;2005),VLOOKUP(K169,Minimas!$A$15:$G$29,5),IF(AND(H169&gt;2004,H169&lt;2007),VLOOKUP(K169,Minimas!$A$15:$G$29,4),VLOOKUP(K169,Minimas!$A$15:$G$29,3))))),IF(H169&lt;2000,VLOOKUP(K169,Minimas!$H$15:$N$29,7),IF(AND(H169&gt;1999,H169&lt;2003),VLOOKUP(K169,Minimas!$H$15:$N$29,6),IF(AND(H169&gt;2002,H169&lt;2005),VLOOKUP(K169,Minimas!$H$15:$N$29,5),IF(AND(H169&gt;2004,H169&lt;2007),VLOOKUP(K169,Minimas!$H$15:$N$29,4),VLOOKUP(K169,Minimas!$H$15:$N$29,3)))))))</f>
        <v xml:space="preserve"> </v>
      </c>
      <c r="W169" s="107" t="str">
        <f t="shared" si="27"/>
        <v/>
      </c>
      <c r="X169" s="42"/>
      <c r="Y169" s="42"/>
      <c r="AB169" s="113" t="e">
        <f>T169-HLOOKUP(V169,Minimas!$C$3:$CD$12,2,FALSE)</f>
        <v>#VALUE!</v>
      </c>
      <c r="AC169" s="113" t="e">
        <f>T169-HLOOKUP(V169,Minimas!$C$3:$CD$12,3,FALSE)</f>
        <v>#VALUE!</v>
      </c>
      <c r="AD169" s="113" t="e">
        <f>T169-HLOOKUP(V169,Minimas!$C$3:$CD$12,4,FALSE)</f>
        <v>#VALUE!</v>
      </c>
      <c r="AE169" s="113" t="e">
        <f>T169-HLOOKUP(V169,Minimas!$C$3:$CD$12,5,FALSE)</f>
        <v>#VALUE!</v>
      </c>
      <c r="AF169" s="113" t="e">
        <f>T169-HLOOKUP(V169,Minimas!$C$3:$CD$12,6,FALSE)</f>
        <v>#VALUE!</v>
      </c>
      <c r="AG169" s="113" t="e">
        <f>T169-HLOOKUP(V169,Minimas!$C$3:$CD$12,7,FALSE)</f>
        <v>#VALUE!</v>
      </c>
      <c r="AH169" s="113" t="e">
        <f>T169-HLOOKUP(V169,Minimas!$C$3:$CD$12,8,FALSE)</f>
        <v>#VALUE!</v>
      </c>
      <c r="AI169" s="113" t="e">
        <f>T169-HLOOKUP(V169,Minimas!$C$3:$CD$12,9,FALSE)</f>
        <v>#VALUE!</v>
      </c>
      <c r="AJ169" s="113" t="e">
        <f>T169-HLOOKUP(V169,Minimas!$C$3:$CD$12,10,FALSE)</f>
        <v>#VALUE!</v>
      </c>
      <c r="AK169" s="114" t="str">
        <f t="shared" si="28"/>
        <v xml:space="preserve"> </v>
      </c>
      <c r="AL169" s="114"/>
      <c r="AM169" s="114" t="str">
        <f t="shared" si="29"/>
        <v xml:space="preserve"> </v>
      </c>
      <c r="AN169" s="114" t="str">
        <f t="shared" si="30"/>
        <v xml:space="preserve"> </v>
      </c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</row>
    <row r="170" spans="2:107" s="5" customFormat="1" ht="30" customHeight="1" x14ac:dyDescent="0.2">
      <c r="B170" s="83"/>
      <c r="C170" s="86"/>
      <c r="D170" s="87"/>
      <c r="E170" s="89"/>
      <c r="F170" s="117"/>
      <c r="G170" s="118"/>
      <c r="H170" s="91"/>
      <c r="I170" s="94"/>
      <c r="J170" s="95"/>
      <c r="K170" s="81"/>
      <c r="L170" s="100"/>
      <c r="M170" s="101"/>
      <c r="N170" s="101"/>
      <c r="O170" s="102" t="str">
        <f t="shared" si="23"/>
        <v/>
      </c>
      <c r="P170" s="100"/>
      <c r="Q170" s="101"/>
      <c r="R170" s="101"/>
      <c r="S170" s="102" t="str">
        <f t="shared" si="24"/>
        <v/>
      </c>
      <c r="T170" s="104" t="str">
        <f t="shared" si="25"/>
        <v/>
      </c>
      <c r="U170" s="105" t="str">
        <f t="shared" si="26"/>
        <v xml:space="preserve">   </v>
      </c>
      <c r="V170" s="106" t="str">
        <f>IF(E170=0," ",IF(E170="H",IF(H170&lt;2000,VLOOKUP(K170,Minimas!$A$15:$G$29,7),IF(AND(H170&gt;1999,H170&lt;2003),VLOOKUP(K170,Minimas!$A$15:$G$29,6),IF(AND(H170&gt;2002,H170&lt;2005),VLOOKUP(K170,Minimas!$A$15:$G$29,5),IF(AND(H170&gt;2004,H170&lt;2007),VLOOKUP(K170,Minimas!$A$15:$G$29,4),VLOOKUP(K170,Minimas!$A$15:$G$29,3))))),IF(H170&lt;2000,VLOOKUP(K170,Minimas!$H$15:$N$29,7),IF(AND(H170&gt;1999,H170&lt;2003),VLOOKUP(K170,Minimas!$H$15:$N$29,6),IF(AND(H170&gt;2002,H170&lt;2005),VLOOKUP(K170,Minimas!$H$15:$N$29,5),IF(AND(H170&gt;2004,H170&lt;2007),VLOOKUP(K170,Minimas!$H$15:$N$29,4),VLOOKUP(K170,Minimas!$H$15:$N$29,3)))))))</f>
        <v xml:space="preserve"> </v>
      </c>
      <c r="W170" s="107" t="str">
        <f t="shared" si="27"/>
        <v/>
      </c>
      <c r="X170" s="42"/>
      <c r="Y170" s="42"/>
      <c r="AB170" s="113" t="e">
        <f>T170-HLOOKUP(V170,Minimas!$C$3:$CD$12,2,FALSE)</f>
        <v>#VALUE!</v>
      </c>
      <c r="AC170" s="113" t="e">
        <f>T170-HLOOKUP(V170,Minimas!$C$3:$CD$12,3,FALSE)</f>
        <v>#VALUE!</v>
      </c>
      <c r="AD170" s="113" t="e">
        <f>T170-HLOOKUP(V170,Minimas!$C$3:$CD$12,4,FALSE)</f>
        <v>#VALUE!</v>
      </c>
      <c r="AE170" s="113" t="e">
        <f>T170-HLOOKUP(V170,Minimas!$C$3:$CD$12,5,FALSE)</f>
        <v>#VALUE!</v>
      </c>
      <c r="AF170" s="113" t="e">
        <f>T170-HLOOKUP(V170,Minimas!$C$3:$CD$12,6,FALSE)</f>
        <v>#VALUE!</v>
      </c>
      <c r="AG170" s="113" t="e">
        <f>T170-HLOOKUP(V170,Minimas!$C$3:$CD$12,7,FALSE)</f>
        <v>#VALUE!</v>
      </c>
      <c r="AH170" s="113" t="e">
        <f>T170-HLOOKUP(V170,Minimas!$C$3:$CD$12,8,FALSE)</f>
        <v>#VALUE!</v>
      </c>
      <c r="AI170" s="113" t="e">
        <f>T170-HLOOKUP(V170,Minimas!$C$3:$CD$12,9,FALSE)</f>
        <v>#VALUE!</v>
      </c>
      <c r="AJ170" s="113" t="e">
        <f>T170-HLOOKUP(V170,Minimas!$C$3:$CD$12,10,FALSE)</f>
        <v>#VALUE!</v>
      </c>
      <c r="AK170" s="114" t="str">
        <f t="shared" si="28"/>
        <v xml:space="preserve"> </v>
      </c>
      <c r="AL170" s="114"/>
      <c r="AM170" s="114" t="str">
        <f t="shared" si="29"/>
        <v xml:space="preserve"> </v>
      </c>
      <c r="AN170" s="114" t="str">
        <f t="shared" si="30"/>
        <v xml:space="preserve"> </v>
      </c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</row>
    <row r="171" spans="2:107" s="5" customFormat="1" ht="30" customHeight="1" x14ac:dyDescent="0.2">
      <c r="B171" s="83"/>
      <c r="C171" s="86"/>
      <c r="D171" s="87"/>
      <c r="E171" s="89"/>
      <c r="F171" s="117"/>
      <c r="G171" s="118"/>
      <c r="H171" s="91"/>
      <c r="I171" s="94"/>
      <c r="J171" s="95"/>
      <c r="K171" s="81"/>
      <c r="L171" s="100"/>
      <c r="M171" s="101"/>
      <c r="N171" s="101"/>
      <c r="O171" s="102" t="str">
        <f t="shared" si="23"/>
        <v/>
      </c>
      <c r="P171" s="100"/>
      <c r="Q171" s="101"/>
      <c r="R171" s="101"/>
      <c r="S171" s="102" t="str">
        <f t="shared" si="24"/>
        <v/>
      </c>
      <c r="T171" s="104" t="str">
        <f t="shared" si="25"/>
        <v/>
      </c>
      <c r="U171" s="105" t="str">
        <f t="shared" si="26"/>
        <v xml:space="preserve">   </v>
      </c>
      <c r="V171" s="106" t="str">
        <f>IF(E171=0," ",IF(E171="H",IF(H171&lt;2000,VLOOKUP(K171,Minimas!$A$15:$G$29,7),IF(AND(H171&gt;1999,H171&lt;2003),VLOOKUP(K171,Minimas!$A$15:$G$29,6),IF(AND(H171&gt;2002,H171&lt;2005),VLOOKUP(K171,Minimas!$A$15:$G$29,5),IF(AND(H171&gt;2004,H171&lt;2007),VLOOKUP(K171,Minimas!$A$15:$G$29,4),VLOOKUP(K171,Minimas!$A$15:$G$29,3))))),IF(H171&lt;2000,VLOOKUP(K171,Minimas!$H$15:$N$29,7),IF(AND(H171&gt;1999,H171&lt;2003),VLOOKUP(K171,Minimas!$H$15:$N$29,6),IF(AND(H171&gt;2002,H171&lt;2005),VLOOKUP(K171,Minimas!$H$15:$N$29,5),IF(AND(H171&gt;2004,H171&lt;2007),VLOOKUP(K171,Minimas!$H$15:$N$29,4),VLOOKUP(K171,Minimas!$H$15:$N$29,3)))))))</f>
        <v xml:space="preserve"> </v>
      </c>
      <c r="W171" s="107" t="str">
        <f t="shared" si="27"/>
        <v/>
      </c>
      <c r="X171" s="42"/>
      <c r="Y171" s="42"/>
      <c r="AB171" s="113" t="e">
        <f>T171-HLOOKUP(V171,Minimas!$C$3:$CD$12,2,FALSE)</f>
        <v>#VALUE!</v>
      </c>
      <c r="AC171" s="113" t="e">
        <f>T171-HLOOKUP(V171,Minimas!$C$3:$CD$12,3,FALSE)</f>
        <v>#VALUE!</v>
      </c>
      <c r="AD171" s="113" t="e">
        <f>T171-HLOOKUP(V171,Minimas!$C$3:$CD$12,4,FALSE)</f>
        <v>#VALUE!</v>
      </c>
      <c r="AE171" s="113" t="e">
        <f>T171-HLOOKUP(V171,Minimas!$C$3:$CD$12,5,FALSE)</f>
        <v>#VALUE!</v>
      </c>
      <c r="AF171" s="113" t="e">
        <f>T171-HLOOKUP(V171,Minimas!$C$3:$CD$12,6,FALSE)</f>
        <v>#VALUE!</v>
      </c>
      <c r="AG171" s="113" t="e">
        <f>T171-HLOOKUP(V171,Minimas!$C$3:$CD$12,7,FALSE)</f>
        <v>#VALUE!</v>
      </c>
      <c r="AH171" s="113" t="e">
        <f>T171-HLOOKUP(V171,Minimas!$C$3:$CD$12,8,FALSE)</f>
        <v>#VALUE!</v>
      </c>
      <c r="AI171" s="113" t="e">
        <f>T171-HLOOKUP(V171,Minimas!$C$3:$CD$12,9,FALSE)</f>
        <v>#VALUE!</v>
      </c>
      <c r="AJ171" s="113" t="e">
        <f>T171-HLOOKUP(V171,Minimas!$C$3:$CD$12,10,FALSE)</f>
        <v>#VALUE!</v>
      </c>
      <c r="AK171" s="114" t="str">
        <f t="shared" si="28"/>
        <v xml:space="preserve"> </v>
      </c>
      <c r="AL171" s="114"/>
      <c r="AM171" s="114" t="str">
        <f t="shared" si="29"/>
        <v xml:space="preserve"> </v>
      </c>
      <c r="AN171" s="114" t="str">
        <f t="shared" si="30"/>
        <v xml:space="preserve"> </v>
      </c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</row>
    <row r="172" spans="2:107" s="5" customFormat="1" ht="30" customHeight="1" x14ac:dyDescent="0.2">
      <c r="B172" s="83"/>
      <c r="C172" s="86"/>
      <c r="D172" s="87"/>
      <c r="E172" s="89"/>
      <c r="F172" s="117"/>
      <c r="G172" s="118"/>
      <c r="H172" s="91"/>
      <c r="I172" s="94"/>
      <c r="J172" s="95"/>
      <c r="K172" s="81"/>
      <c r="L172" s="100"/>
      <c r="M172" s="101"/>
      <c r="N172" s="101"/>
      <c r="O172" s="102" t="str">
        <f t="shared" si="23"/>
        <v/>
      </c>
      <c r="P172" s="100"/>
      <c r="Q172" s="101"/>
      <c r="R172" s="101"/>
      <c r="S172" s="102" t="str">
        <f t="shared" si="24"/>
        <v/>
      </c>
      <c r="T172" s="104" t="str">
        <f t="shared" si="25"/>
        <v/>
      </c>
      <c r="U172" s="105" t="str">
        <f t="shared" si="26"/>
        <v xml:space="preserve">   </v>
      </c>
      <c r="V172" s="106" t="str">
        <f>IF(E172=0," ",IF(E172="H",IF(H172&lt;2000,VLOOKUP(K172,Minimas!$A$15:$G$29,7),IF(AND(H172&gt;1999,H172&lt;2003),VLOOKUP(K172,Minimas!$A$15:$G$29,6),IF(AND(H172&gt;2002,H172&lt;2005),VLOOKUP(K172,Minimas!$A$15:$G$29,5),IF(AND(H172&gt;2004,H172&lt;2007),VLOOKUP(K172,Minimas!$A$15:$G$29,4),VLOOKUP(K172,Minimas!$A$15:$G$29,3))))),IF(H172&lt;2000,VLOOKUP(K172,Minimas!$H$15:$N$29,7),IF(AND(H172&gt;1999,H172&lt;2003),VLOOKUP(K172,Minimas!$H$15:$N$29,6),IF(AND(H172&gt;2002,H172&lt;2005),VLOOKUP(K172,Minimas!$H$15:$N$29,5),IF(AND(H172&gt;2004,H172&lt;2007),VLOOKUP(K172,Minimas!$H$15:$N$29,4),VLOOKUP(K172,Minimas!$H$15:$N$29,3)))))))</f>
        <v xml:space="preserve"> </v>
      </c>
      <c r="W172" s="107" t="str">
        <f t="shared" si="27"/>
        <v/>
      </c>
      <c r="X172" s="42"/>
      <c r="Y172" s="42"/>
      <c r="AB172" s="113" t="e">
        <f>T172-HLOOKUP(V172,Minimas!$C$3:$CD$12,2,FALSE)</f>
        <v>#VALUE!</v>
      </c>
      <c r="AC172" s="113" t="e">
        <f>T172-HLOOKUP(V172,Minimas!$C$3:$CD$12,3,FALSE)</f>
        <v>#VALUE!</v>
      </c>
      <c r="AD172" s="113" t="e">
        <f>T172-HLOOKUP(V172,Minimas!$C$3:$CD$12,4,FALSE)</f>
        <v>#VALUE!</v>
      </c>
      <c r="AE172" s="113" t="e">
        <f>T172-HLOOKUP(V172,Minimas!$C$3:$CD$12,5,FALSE)</f>
        <v>#VALUE!</v>
      </c>
      <c r="AF172" s="113" t="e">
        <f>T172-HLOOKUP(V172,Minimas!$C$3:$CD$12,6,FALSE)</f>
        <v>#VALUE!</v>
      </c>
      <c r="AG172" s="113" t="e">
        <f>T172-HLOOKUP(V172,Minimas!$C$3:$CD$12,7,FALSE)</f>
        <v>#VALUE!</v>
      </c>
      <c r="AH172" s="113" t="e">
        <f>T172-HLOOKUP(V172,Minimas!$C$3:$CD$12,8,FALSE)</f>
        <v>#VALUE!</v>
      </c>
      <c r="AI172" s="113" t="e">
        <f>T172-HLOOKUP(V172,Minimas!$C$3:$CD$12,9,FALSE)</f>
        <v>#VALUE!</v>
      </c>
      <c r="AJ172" s="113" t="e">
        <f>T172-HLOOKUP(V172,Minimas!$C$3:$CD$12,10,FALSE)</f>
        <v>#VALUE!</v>
      </c>
      <c r="AK172" s="114" t="str">
        <f t="shared" si="28"/>
        <v xml:space="preserve"> </v>
      </c>
      <c r="AL172" s="114"/>
      <c r="AM172" s="114" t="str">
        <f t="shared" si="29"/>
        <v xml:space="preserve"> </v>
      </c>
      <c r="AN172" s="114" t="str">
        <f t="shared" si="30"/>
        <v xml:space="preserve"> </v>
      </c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</row>
    <row r="173" spans="2:107" s="5" customFormat="1" ht="30" customHeight="1" x14ac:dyDescent="0.2">
      <c r="B173" s="83"/>
      <c r="C173" s="86"/>
      <c r="D173" s="87"/>
      <c r="E173" s="89"/>
      <c r="F173" s="117"/>
      <c r="G173" s="118"/>
      <c r="H173" s="91"/>
      <c r="I173" s="94"/>
      <c r="J173" s="95"/>
      <c r="K173" s="81"/>
      <c r="L173" s="100"/>
      <c r="M173" s="101"/>
      <c r="N173" s="101"/>
      <c r="O173" s="102" t="str">
        <f t="shared" si="23"/>
        <v/>
      </c>
      <c r="P173" s="100"/>
      <c r="Q173" s="101"/>
      <c r="R173" s="101"/>
      <c r="S173" s="102" t="str">
        <f t="shared" si="24"/>
        <v/>
      </c>
      <c r="T173" s="104" t="str">
        <f t="shared" si="25"/>
        <v/>
      </c>
      <c r="U173" s="105" t="str">
        <f t="shared" si="26"/>
        <v xml:space="preserve">   </v>
      </c>
      <c r="V173" s="106" t="str">
        <f>IF(E173=0," ",IF(E173="H",IF(H173&lt;2000,VLOOKUP(K173,Minimas!$A$15:$G$29,7),IF(AND(H173&gt;1999,H173&lt;2003),VLOOKUP(K173,Minimas!$A$15:$G$29,6),IF(AND(H173&gt;2002,H173&lt;2005),VLOOKUP(K173,Minimas!$A$15:$G$29,5),IF(AND(H173&gt;2004,H173&lt;2007),VLOOKUP(K173,Minimas!$A$15:$G$29,4),VLOOKUP(K173,Minimas!$A$15:$G$29,3))))),IF(H173&lt;2000,VLOOKUP(K173,Minimas!$H$15:$N$29,7),IF(AND(H173&gt;1999,H173&lt;2003),VLOOKUP(K173,Minimas!$H$15:$N$29,6),IF(AND(H173&gt;2002,H173&lt;2005),VLOOKUP(K173,Minimas!$H$15:$N$29,5),IF(AND(H173&gt;2004,H173&lt;2007),VLOOKUP(K173,Minimas!$H$15:$N$29,4),VLOOKUP(K173,Minimas!$H$15:$N$29,3)))))))</f>
        <v xml:space="preserve"> </v>
      </c>
      <c r="W173" s="107" t="str">
        <f t="shared" si="27"/>
        <v/>
      </c>
      <c r="X173" s="42"/>
      <c r="Y173" s="42"/>
      <c r="AB173" s="113" t="e">
        <f>T173-HLOOKUP(V173,Minimas!$C$3:$CD$12,2,FALSE)</f>
        <v>#VALUE!</v>
      </c>
      <c r="AC173" s="113" t="e">
        <f>T173-HLOOKUP(V173,Minimas!$C$3:$CD$12,3,FALSE)</f>
        <v>#VALUE!</v>
      </c>
      <c r="AD173" s="113" t="e">
        <f>T173-HLOOKUP(V173,Minimas!$C$3:$CD$12,4,FALSE)</f>
        <v>#VALUE!</v>
      </c>
      <c r="AE173" s="113" t="e">
        <f>T173-HLOOKUP(V173,Minimas!$C$3:$CD$12,5,FALSE)</f>
        <v>#VALUE!</v>
      </c>
      <c r="AF173" s="113" t="e">
        <f>T173-HLOOKUP(V173,Minimas!$C$3:$CD$12,6,FALSE)</f>
        <v>#VALUE!</v>
      </c>
      <c r="AG173" s="113" t="e">
        <f>T173-HLOOKUP(V173,Minimas!$C$3:$CD$12,7,FALSE)</f>
        <v>#VALUE!</v>
      </c>
      <c r="AH173" s="113" t="e">
        <f>T173-HLOOKUP(V173,Minimas!$C$3:$CD$12,8,FALSE)</f>
        <v>#VALUE!</v>
      </c>
      <c r="AI173" s="113" t="e">
        <f>T173-HLOOKUP(V173,Minimas!$C$3:$CD$12,9,FALSE)</f>
        <v>#VALUE!</v>
      </c>
      <c r="AJ173" s="113" t="e">
        <f>T173-HLOOKUP(V173,Minimas!$C$3:$CD$12,10,FALSE)</f>
        <v>#VALUE!</v>
      </c>
      <c r="AK173" s="114" t="str">
        <f t="shared" si="28"/>
        <v xml:space="preserve"> </v>
      </c>
      <c r="AL173" s="114"/>
      <c r="AM173" s="114" t="str">
        <f t="shared" si="29"/>
        <v xml:space="preserve"> </v>
      </c>
      <c r="AN173" s="114" t="str">
        <f t="shared" si="30"/>
        <v xml:space="preserve"> </v>
      </c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</row>
    <row r="174" spans="2:107" s="5" customFormat="1" ht="30" customHeight="1" x14ac:dyDescent="0.2">
      <c r="B174" s="83"/>
      <c r="C174" s="86"/>
      <c r="D174" s="87"/>
      <c r="E174" s="89"/>
      <c r="F174" s="117"/>
      <c r="G174" s="118"/>
      <c r="H174" s="91"/>
      <c r="I174" s="94"/>
      <c r="J174" s="95"/>
      <c r="K174" s="81"/>
      <c r="L174" s="100"/>
      <c r="M174" s="101"/>
      <c r="N174" s="101"/>
      <c r="O174" s="102" t="str">
        <f t="shared" si="23"/>
        <v/>
      </c>
      <c r="P174" s="100"/>
      <c r="Q174" s="101"/>
      <c r="R174" s="101"/>
      <c r="S174" s="102" t="str">
        <f t="shared" si="24"/>
        <v/>
      </c>
      <c r="T174" s="104" t="str">
        <f t="shared" si="25"/>
        <v/>
      </c>
      <c r="U174" s="105" t="str">
        <f t="shared" si="26"/>
        <v xml:space="preserve">   </v>
      </c>
      <c r="V174" s="106" t="str">
        <f>IF(E174=0," ",IF(E174="H",IF(H174&lt;2000,VLOOKUP(K174,Minimas!$A$15:$G$29,7),IF(AND(H174&gt;1999,H174&lt;2003),VLOOKUP(K174,Minimas!$A$15:$G$29,6),IF(AND(H174&gt;2002,H174&lt;2005),VLOOKUP(K174,Minimas!$A$15:$G$29,5),IF(AND(H174&gt;2004,H174&lt;2007),VLOOKUP(K174,Minimas!$A$15:$G$29,4),VLOOKUP(K174,Minimas!$A$15:$G$29,3))))),IF(H174&lt;2000,VLOOKUP(K174,Minimas!$H$15:$N$29,7),IF(AND(H174&gt;1999,H174&lt;2003),VLOOKUP(K174,Minimas!$H$15:$N$29,6),IF(AND(H174&gt;2002,H174&lt;2005),VLOOKUP(K174,Minimas!$H$15:$N$29,5),IF(AND(H174&gt;2004,H174&lt;2007),VLOOKUP(K174,Minimas!$H$15:$N$29,4),VLOOKUP(K174,Minimas!$H$15:$N$29,3)))))))</f>
        <v xml:space="preserve"> </v>
      </c>
      <c r="W174" s="107" t="str">
        <f t="shared" si="27"/>
        <v/>
      </c>
      <c r="X174" s="42"/>
      <c r="Y174" s="42"/>
      <c r="AB174" s="113" t="e">
        <f>T174-HLOOKUP(V174,Minimas!$C$3:$CD$12,2,FALSE)</f>
        <v>#VALUE!</v>
      </c>
      <c r="AC174" s="113" t="e">
        <f>T174-HLOOKUP(V174,Minimas!$C$3:$CD$12,3,FALSE)</f>
        <v>#VALUE!</v>
      </c>
      <c r="AD174" s="113" t="e">
        <f>T174-HLOOKUP(V174,Minimas!$C$3:$CD$12,4,FALSE)</f>
        <v>#VALUE!</v>
      </c>
      <c r="AE174" s="113" t="e">
        <f>T174-HLOOKUP(V174,Minimas!$C$3:$CD$12,5,FALSE)</f>
        <v>#VALUE!</v>
      </c>
      <c r="AF174" s="113" t="e">
        <f>T174-HLOOKUP(V174,Minimas!$C$3:$CD$12,6,FALSE)</f>
        <v>#VALUE!</v>
      </c>
      <c r="AG174" s="113" t="e">
        <f>T174-HLOOKUP(V174,Minimas!$C$3:$CD$12,7,FALSE)</f>
        <v>#VALUE!</v>
      </c>
      <c r="AH174" s="113" t="e">
        <f>T174-HLOOKUP(V174,Minimas!$C$3:$CD$12,8,FALSE)</f>
        <v>#VALUE!</v>
      </c>
      <c r="AI174" s="113" t="e">
        <f>T174-HLOOKUP(V174,Minimas!$C$3:$CD$12,9,FALSE)</f>
        <v>#VALUE!</v>
      </c>
      <c r="AJ174" s="113" t="e">
        <f>T174-HLOOKUP(V174,Minimas!$C$3:$CD$12,10,FALSE)</f>
        <v>#VALUE!</v>
      </c>
      <c r="AK174" s="114" t="str">
        <f t="shared" si="28"/>
        <v xml:space="preserve"> </v>
      </c>
      <c r="AL174" s="114"/>
      <c r="AM174" s="114" t="str">
        <f t="shared" si="29"/>
        <v xml:space="preserve"> </v>
      </c>
      <c r="AN174" s="114" t="str">
        <f t="shared" si="30"/>
        <v xml:space="preserve"> </v>
      </c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</row>
    <row r="175" spans="2:107" s="5" customFormat="1" ht="30" customHeight="1" x14ac:dyDescent="0.2">
      <c r="B175" s="83"/>
      <c r="C175" s="86"/>
      <c r="D175" s="87"/>
      <c r="E175" s="89"/>
      <c r="F175" s="117"/>
      <c r="G175" s="118"/>
      <c r="H175" s="91"/>
      <c r="I175" s="94"/>
      <c r="J175" s="95"/>
      <c r="K175" s="81"/>
      <c r="L175" s="100"/>
      <c r="M175" s="101"/>
      <c r="N175" s="101"/>
      <c r="O175" s="102" t="str">
        <f t="shared" si="23"/>
        <v/>
      </c>
      <c r="P175" s="100"/>
      <c r="Q175" s="101"/>
      <c r="R175" s="101"/>
      <c r="S175" s="102" t="str">
        <f t="shared" si="24"/>
        <v/>
      </c>
      <c r="T175" s="104" t="str">
        <f t="shared" si="25"/>
        <v/>
      </c>
      <c r="U175" s="105" t="str">
        <f t="shared" si="26"/>
        <v xml:space="preserve">   </v>
      </c>
      <c r="V175" s="106" t="str">
        <f>IF(E175=0," ",IF(E175="H",IF(H175&lt;2000,VLOOKUP(K175,Minimas!$A$15:$G$29,7),IF(AND(H175&gt;1999,H175&lt;2003),VLOOKUP(K175,Minimas!$A$15:$G$29,6),IF(AND(H175&gt;2002,H175&lt;2005),VLOOKUP(K175,Minimas!$A$15:$G$29,5),IF(AND(H175&gt;2004,H175&lt;2007),VLOOKUP(K175,Minimas!$A$15:$G$29,4),VLOOKUP(K175,Minimas!$A$15:$G$29,3))))),IF(H175&lt;2000,VLOOKUP(K175,Minimas!$H$15:$N$29,7),IF(AND(H175&gt;1999,H175&lt;2003),VLOOKUP(K175,Minimas!$H$15:$N$29,6),IF(AND(H175&gt;2002,H175&lt;2005),VLOOKUP(K175,Minimas!$H$15:$N$29,5),IF(AND(H175&gt;2004,H175&lt;2007),VLOOKUP(K175,Minimas!$H$15:$N$29,4),VLOOKUP(K175,Minimas!$H$15:$N$29,3)))))))</f>
        <v xml:space="preserve"> </v>
      </c>
      <c r="W175" s="107" t="str">
        <f t="shared" si="27"/>
        <v/>
      </c>
      <c r="X175" s="42"/>
      <c r="Y175" s="42"/>
      <c r="AB175" s="113" t="e">
        <f>T175-HLOOKUP(V175,Minimas!$C$3:$CD$12,2,FALSE)</f>
        <v>#VALUE!</v>
      </c>
      <c r="AC175" s="113" t="e">
        <f>T175-HLOOKUP(V175,Minimas!$C$3:$CD$12,3,FALSE)</f>
        <v>#VALUE!</v>
      </c>
      <c r="AD175" s="113" t="e">
        <f>T175-HLOOKUP(V175,Minimas!$C$3:$CD$12,4,FALSE)</f>
        <v>#VALUE!</v>
      </c>
      <c r="AE175" s="113" t="e">
        <f>T175-HLOOKUP(V175,Minimas!$C$3:$CD$12,5,FALSE)</f>
        <v>#VALUE!</v>
      </c>
      <c r="AF175" s="113" t="e">
        <f>T175-HLOOKUP(V175,Minimas!$C$3:$CD$12,6,FALSE)</f>
        <v>#VALUE!</v>
      </c>
      <c r="AG175" s="113" t="e">
        <f>T175-HLOOKUP(V175,Minimas!$C$3:$CD$12,7,FALSE)</f>
        <v>#VALUE!</v>
      </c>
      <c r="AH175" s="113" t="e">
        <f>T175-HLOOKUP(V175,Minimas!$C$3:$CD$12,8,FALSE)</f>
        <v>#VALUE!</v>
      </c>
      <c r="AI175" s="113" t="e">
        <f>T175-HLOOKUP(V175,Minimas!$C$3:$CD$12,9,FALSE)</f>
        <v>#VALUE!</v>
      </c>
      <c r="AJ175" s="113" t="e">
        <f>T175-HLOOKUP(V175,Minimas!$C$3:$CD$12,10,FALSE)</f>
        <v>#VALUE!</v>
      </c>
      <c r="AK175" s="114" t="str">
        <f t="shared" si="28"/>
        <v xml:space="preserve"> </v>
      </c>
      <c r="AL175" s="114"/>
      <c r="AM175" s="114" t="str">
        <f t="shared" si="29"/>
        <v xml:space="preserve"> </v>
      </c>
      <c r="AN175" s="114" t="str">
        <f t="shared" si="30"/>
        <v xml:space="preserve"> </v>
      </c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</row>
    <row r="176" spans="2:107" s="5" customFormat="1" ht="30" customHeight="1" x14ac:dyDescent="0.2">
      <c r="B176" s="83"/>
      <c r="C176" s="86"/>
      <c r="D176" s="87"/>
      <c r="E176" s="89"/>
      <c r="F176" s="117"/>
      <c r="G176" s="118"/>
      <c r="H176" s="91"/>
      <c r="I176" s="94"/>
      <c r="J176" s="95"/>
      <c r="K176" s="81"/>
      <c r="L176" s="100"/>
      <c r="M176" s="101"/>
      <c r="N176" s="101"/>
      <c r="O176" s="102" t="str">
        <f t="shared" si="23"/>
        <v/>
      </c>
      <c r="P176" s="100"/>
      <c r="Q176" s="101"/>
      <c r="R176" s="101"/>
      <c r="S176" s="102" t="str">
        <f t="shared" si="24"/>
        <v/>
      </c>
      <c r="T176" s="104" t="str">
        <f t="shared" si="25"/>
        <v/>
      </c>
      <c r="U176" s="105" t="str">
        <f t="shared" si="26"/>
        <v xml:space="preserve">   </v>
      </c>
      <c r="V176" s="106" t="str">
        <f>IF(E176=0," ",IF(E176="H",IF(H176&lt;2000,VLOOKUP(K176,Minimas!$A$15:$G$29,7),IF(AND(H176&gt;1999,H176&lt;2003),VLOOKUP(K176,Minimas!$A$15:$G$29,6),IF(AND(H176&gt;2002,H176&lt;2005),VLOOKUP(K176,Minimas!$A$15:$G$29,5),IF(AND(H176&gt;2004,H176&lt;2007),VLOOKUP(K176,Minimas!$A$15:$G$29,4),VLOOKUP(K176,Minimas!$A$15:$G$29,3))))),IF(H176&lt;2000,VLOOKUP(K176,Minimas!$H$15:$N$29,7),IF(AND(H176&gt;1999,H176&lt;2003),VLOOKUP(K176,Minimas!$H$15:$N$29,6),IF(AND(H176&gt;2002,H176&lt;2005),VLOOKUP(K176,Minimas!$H$15:$N$29,5),IF(AND(H176&gt;2004,H176&lt;2007),VLOOKUP(K176,Minimas!$H$15:$N$29,4),VLOOKUP(K176,Minimas!$H$15:$N$29,3)))))))</f>
        <v xml:space="preserve"> </v>
      </c>
      <c r="W176" s="107" t="str">
        <f t="shared" si="27"/>
        <v/>
      </c>
      <c r="X176" s="42"/>
      <c r="Y176" s="42"/>
      <c r="AB176" s="113" t="e">
        <f>T176-HLOOKUP(V176,Minimas!$C$3:$CD$12,2,FALSE)</f>
        <v>#VALUE!</v>
      </c>
      <c r="AC176" s="113" t="e">
        <f>T176-HLOOKUP(V176,Minimas!$C$3:$CD$12,3,FALSE)</f>
        <v>#VALUE!</v>
      </c>
      <c r="AD176" s="113" t="e">
        <f>T176-HLOOKUP(V176,Minimas!$C$3:$CD$12,4,FALSE)</f>
        <v>#VALUE!</v>
      </c>
      <c r="AE176" s="113" t="e">
        <f>T176-HLOOKUP(V176,Minimas!$C$3:$CD$12,5,FALSE)</f>
        <v>#VALUE!</v>
      </c>
      <c r="AF176" s="113" t="e">
        <f>T176-HLOOKUP(V176,Minimas!$C$3:$CD$12,6,FALSE)</f>
        <v>#VALUE!</v>
      </c>
      <c r="AG176" s="113" t="e">
        <f>T176-HLOOKUP(V176,Minimas!$C$3:$CD$12,7,FALSE)</f>
        <v>#VALUE!</v>
      </c>
      <c r="AH176" s="113" t="e">
        <f>T176-HLOOKUP(V176,Minimas!$C$3:$CD$12,8,FALSE)</f>
        <v>#VALUE!</v>
      </c>
      <c r="AI176" s="113" t="e">
        <f>T176-HLOOKUP(V176,Minimas!$C$3:$CD$12,9,FALSE)</f>
        <v>#VALUE!</v>
      </c>
      <c r="AJ176" s="113" t="e">
        <f>T176-HLOOKUP(V176,Minimas!$C$3:$CD$12,10,FALSE)</f>
        <v>#VALUE!</v>
      </c>
      <c r="AK176" s="114" t="str">
        <f t="shared" si="28"/>
        <v xml:space="preserve"> </v>
      </c>
      <c r="AL176" s="114"/>
      <c r="AM176" s="114" t="str">
        <f t="shared" si="29"/>
        <v xml:space="preserve"> </v>
      </c>
      <c r="AN176" s="114" t="str">
        <f t="shared" si="30"/>
        <v xml:space="preserve"> </v>
      </c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</row>
    <row r="177" spans="2:107" s="5" customFormat="1" ht="30" customHeight="1" x14ac:dyDescent="0.2">
      <c r="B177" s="83"/>
      <c r="C177" s="86"/>
      <c r="D177" s="87"/>
      <c r="E177" s="89"/>
      <c r="F177" s="117"/>
      <c r="G177" s="118"/>
      <c r="H177" s="91"/>
      <c r="I177" s="94"/>
      <c r="J177" s="95"/>
      <c r="K177" s="81"/>
      <c r="L177" s="100"/>
      <c r="M177" s="101"/>
      <c r="N177" s="101"/>
      <c r="O177" s="102" t="str">
        <f t="shared" si="23"/>
        <v/>
      </c>
      <c r="P177" s="100"/>
      <c r="Q177" s="101"/>
      <c r="R177" s="101"/>
      <c r="S177" s="102" t="str">
        <f t="shared" si="24"/>
        <v/>
      </c>
      <c r="T177" s="104" t="str">
        <f t="shared" si="25"/>
        <v/>
      </c>
      <c r="U177" s="105" t="str">
        <f t="shared" si="26"/>
        <v xml:space="preserve">   </v>
      </c>
      <c r="V177" s="106" t="str">
        <f>IF(E177=0," ",IF(E177="H",IF(H177&lt;2000,VLOOKUP(K177,Minimas!$A$15:$G$29,7),IF(AND(H177&gt;1999,H177&lt;2003),VLOOKUP(K177,Minimas!$A$15:$G$29,6),IF(AND(H177&gt;2002,H177&lt;2005),VLOOKUP(K177,Minimas!$A$15:$G$29,5),IF(AND(H177&gt;2004,H177&lt;2007),VLOOKUP(K177,Minimas!$A$15:$G$29,4),VLOOKUP(K177,Minimas!$A$15:$G$29,3))))),IF(H177&lt;2000,VLOOKUP(K177,Minimas!$H$15:$N$29,7),IF(AND(H177&gt;1999,H177&lt;2003),VLOOKUP(K177,Minimas!$H$15:$N$29,6),IF(AND(H177&gt;2002,H177&lt;2005),VLOOKUP(K177,Minimas!$H$15:$N$29,5),IF(AND(H177&gt;2004,H177&lt;2007),VLOOKUP(K177,Minimas!$H$15:$N$29,4),VLOOKUP(K177,Minimas!$H$15:$N$29,3)))))))</f>
        <v xml:space="preserve"> </v>
      </c>
      <c r="W177" s="107" t="str">
        <f t="shared" si="27"/>
        <v/>
      </c>
      <c r="X177" s="42"/>
      <c r="Y177" s="42"/>
      <c r="AB177" s="113" t="e">
        <f>T177-HLOOKUP(V177,Minimas!$C$3:$CD$12,2,FALSE)</f>
        <v>#VALUE!</v>
      </c>
      <c r="AC177" s="113" t="e">
        <f>T177-HLOOKUP(V177,Minimas!$C$3:$CD$12,3,FALSE)</f>
        <v>#VALUE!</v>
      </c>
      <c r="AD177" s="113" t="e">
        <f>T177-HLOOKUP(V177,Minimas!$C$3:$CD$12,4,FALSE)</f>
        <v>#VALUE!</v>
      </c>
      <c r="AE177" s="113" t="e">
        <f>T177-HLOOKUP(V177,Minimas!$C$3:$CD$12,5,FALSE)</f>
        <v>#VALUE!</v>
      </c>
      <c r="AF177" s="113" t="e">
        <f>T177-HLOOKUP(V177,Minimas!$C$3:$CD$12,6,FALSE)</f>
        <v>#VALUE!</v>
      </c>
      <c r="AG177" s="113" t="e">
        <f>T177-HLOOKUP(V177,Minimas!$C$3:$CD$12,7,FALSE)</f>
        <v>#VALUE!</v>
      </c>
      <c r="AH177" s="113" t="e">
        <f>T177-HLOOKUP(V177,Minimas!$C$3:$CD$12,8,FALSE)</f>
        <v>#VALUE!</v>
      </c>
      <c r="AI177" s="113" t="e">
        <f>T177-HLOOKUP(V177,Minimas!$C$3:$CD$12,9,FALSE)</f>
        <v>#VALUE!</v>
      </c>
      <c r="AJ177" s="113" t="e">
        <f>T177-HLOOKUP(V177,Minimas!$C$3:$CD$12,10,FALSE)</f>
        <v>#VALUE!</v>
      </c>
      <c r="AK177" s="114" t="str">
        <f t="shared" si="28"/>
        <v xml:space="preserve"> </v>
      </c>
      <c r="AL177" s="114"/>
      <c r="AM177" s="114" t="str">
        <f t="shared" si="29"/>
        <v xml:space="preserve"> </v>
      </c>
      <c r="AN177" s="114" t="str">
        <f t="shared" si="30"/>
        <v xml:space="preserve"> </v>
      </c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</row>
    <row r="178" spans="2:107" s="5" customFormat="1" ht="30" customHeight="1" x14ac:dyDescent="0.2">
      <c r="B178" s="83"/>
      <c r="C178" s="86"/>
      <c r="D178" s="87"/>
      <c r="E178" s="89"/>
      <c r="F178" s="117"/>
      <c r="G178" s="118"/>
      <c r="H178" s="91"/>
      <c r="I178" s="94"/>
      <c r="J178" s="95"/>
      <c r="K178" s="81"/>
      <c r="L178" s="100"/>
      <c r="M178" s="101"/>
      <c r="N178" s="101"/>
      <c r="O178" s="102" t="str">
        <f t="shared" si="23"/>
        <v/>
      </c>
      <c r="P178" s="100"/>
      <c r="Q178" s="101"/>
      <c r="R178" s="101"/>
      <c r="S178" s="102" t="str">
        <f t="shared" si="24"/>
        <v/>
      </c>
      <c r="T178" s="104" t="str">
        <f t="shared" si="25"/>
        <v/>
      </c>
      <c r="U178" s="105" t="str">
        <f t="shared" si="26"/>
        <v xml:space="preserve">   </v>
      </c>
      <c r="V178" s="106" t="str">
        <f>IF(E178=0," ",IF(E178="H",IF(H178&lt;2000,VLOOKUP(K178,Minimas!$A$15:$G$29,7),IF(AND(H178&gt;1999,H178&lt;2003),VLOOKUP(K178,Minimas!$A$15:$G$29,6),IF(AND(H178&gt;2002,H178&lt;2005),VLOOKUP(K178,Minimas!$A$15:$G$29,5),IF(AND(H178&gt;2004,H178&lt;2007),VLOOKUP(K178,Minimas!$A$15:$G$29,4),VLOOKUP(K178,Minimas!$A$15:$G$29,3))))),IF(H178&lt;2000,VLOOKUP(K178,Minimas!$H$15:$N$29,7),IF(AND(H178&gt;1999,H178&lt;2003),VLOOKUP(K178,Minimas!$H$15:$N$29,6),IF(AND(H178&gt;2002,H178&lt;2005),VLOOKUP(K178,Minimas!$H$15:$N$29,5),IF(AND(H178&gt;2004,H178&lt;2007),VLOOKUP(K178,Minimas!$H$15:$N$29,4),VLOOKUP(K178,Minimas!$H$15:$N$29,3)))))))</f>
        <v xml:space="preserve"> </v>
      </c>
      <c r="W178" s="107" t="str">
        <f t="shared" si="27"/>
        <v/>
      </c>
      <c r="X178" s="42"/>
      <c r="Y178" s="42"/>
      <c r="AB178" s="113" t="e">
        <f>T178-HLOOKUP(V178,Minimas!$C$3:$CD$12,2,FALSE)</f>
        <v>#VALUE!</v>
      </c>
      <c r="AC178" s="113" t="e">
        <f>T178-HLOOKUP(V178,Minimas!$C$3:$CD$12,3,FALSE)</f>
        <v>#VALUE!</v>
      </c>
      <c r="AD178" s="113" t="e">
        <f>T178-HLOOKUP(V178,Minimas!$C$3:$CD$12,4,FALSE)</f>
        <v>#VALUE!</v>
      </c>
      <c r="AE178" s="113" t="e">
        <f>T178-HLOOKUP(V178,Minimas!$C$3:$CD$12,5,FALSE)</f>
        <v>#VALUE!</v>
      </c>
      <c r="AF178" s="113" t="e">
        <f>T178-HLOOKUP(V178,Minimas!$C$3:$CD$12,6,FALSE)</f>
        <v>#VALUE!</v>
      </c>
      <c r="AG178" s="113" t="e">
        <f>T178-HLOOKUP(V178,Minimas!$C$3:$CD$12,7,FALSE)</f>
        <v>#VALUE!</v>
      </c>
      <c r="AH178" s="113" t="e">
        <f>T178-HLOOKUP(V178,Minimas!$C$3:$CD$12,8,FALSE)</f>
        <v>#VALUE!</v>
      </c>
      <c r="AI178" s="113" t="e">
        <f>T178-HLOOKUP(V178,Minimas!$C$3:$CD$12,9,FALSE)</f>
        <v>#VALUE!</v>
      </c>
      <c r="AJ178" s="113" t="e">
        <f>T178-HLOOKUP(V178,Minimas!$C$3:$CD$12,10,FALSE)</f>
        <v>#VALUE!</v>
      </c>
      <c r="AK178" s="114" t="str">
        <f t="shared" si="28"/>
        <v xml:space="preserve"> </v>
      </c>
      <c r="AL178" s="114"/>
      <c r="AM178" s="114" t="str">
        <f t="shared" si="29"/>
        <v xml:space="preserve"> </v>
      </c>
      <c r="AN178" s="114" t="str">
        <f t="shared" si="30"/>
        <v xml:space="preserve"> </v>
      </c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</row>
    <row r="179" spans="2:107" s="5" customFormat="1" ht="30" customHeight="1" x14ac:dyDescent="0.2">
      <c r="B179" s="83"/>
      <c r="C179" s="86"/>
      <c r="D179" s="87"/>
      <c r="E179" s="89"/>
      <c r="F179" s="117"/>
      <c r="G179" s="118"/>
      <c r="H179" s="91"/>
      <c r="I179" s="94"/>
      <c r="J179" s="95"/>
      <c r="K179" s="81"/>
      <c r="L179" s="100"/>
      <c r="M179" s="101"/>
      <c r="N179" s="101"/>
      <c r="O179" s="102" t="str">
        <f t="shared" si="23"/>
        <v/>
      </c>
      <c r="P179" s="100"/>
      <c r="Q179" s="101"/>
      <c r="R179" s="101"/>
      <c r="S179" s="102" t="str">
        <f t="shared" si="24"/>
        <v/>
      </c>
      <c r="T179" s="104" t="str">
        <f t="shared" si="25"/>
        <v/>
      </c>
      <c r="U179" s="105" t="str">
        <f t="shared" si="26"/>
        <v xml:space="preserve">   </v>
      </c>
      <c r="V179" s="106" t="str">
        <f>IF(E179=0," ",IF(E179="H",IF(H179&lt;2000,VLOOKUP(K179,Minimas!$A$15:$G$29,7),IF(AND(H179&gt;1999,H179&lt;2003),VLOOKUP(K179,Minimas!$A$15:$G$29,6),IF(AND(H179&gt;2002,H179&lt;2005),VLOOKUP(K179,Minimas!$A$15:$G$29,5),IF(AND(H179&gt;2004,H179&lt;2007),VLOOKUP(K179,Minimas!$A$15:$G$29,4),VLOOKUP(K179,Minimas!$A$15:$G$29,3))))),IF(H179&lt;2000,VLOOKUP(K179,Minimas!$H$15:$N$29,7),IF(AND(H179&gt;1999,H179&lt;2003),VLOOKUP(K179,Minimas!$H$15:$N$29,6),IF(AND(H179&gt;2002,H179&lt;2005),VLOOKUP(K179,Minimas!$H$15:$N$29,5),IF(AND(H179&gt;2004,H179&lt;2007),VLOOKUP(K179,Minimas!$H$15:$N$29,4),VLOOKUP(K179,Minimas!$H$15:$N$29,3)))))))</f>
        <v xml:space="preserve"> </v>
      </c>
      <c r="W179" s="107" t="str">
        <f t="shared" si="27"/>
        <v/>
      </c>
      <c r="X179" s="42"/>
      <c r="Y179" s="42"/>
      <c r="AB179" s="113" t="e">
        <f>T179-HLOOKUP(V179,Minimas!$C$3:$CD$12,2,FALSE)</f>
        <v>#VALUE!</v>
      </c>
      <c r="AC179" s="113" t="e">
        <f>T179-HLOOKUP(V179,Minimas!$C$3:$CD$12,3,FALSE)</f>
        <v>#VALUE!</v>
      </c>
      <c r="AD179" s="113" t="e">
        <f>T179-HLOOKUP(V179,Minimas!$C$3:$CD$12,4,FALSE)</f>
        <v>#VALUE!</v>
      </c>
      <c r="AE179" s="113" t="e">
        <f>T179-HLOOKUP(V179,Minimas!$C$3:$CD$12,5,FALSE)</f>
        <v>#VALUE!</v>
      </c>
      <c r="AF179" s="113" t="e">
        <f>T179-HLOOKUP(V179,Minimas!$C$3:$CD$12,6,FALSE)</f>
        <v>#VALUE!</v>
      </c>
      <c r="AG179" s="113" t="e">
        <f>T179-HLOOKUP(V179,Minimas!$C$3:$CD$12,7,FALSE)</f>
        <v>#VALUE!</v>
      </c>
      <c r="AH179" s="113" t="e">
        <f>T179-HLOOKUP(V179,Minimas!$C$3:$CD$12,8,FALSE)</f>
        <v>#VALUE!</v>
      </c>
      <c r="AI179" s="113" t="e">
        <f>T179-HLOOKUP(V179,Minimas!$C$3:$CD$12,9,FALSE)</f>
        <v>#VALUE!</v>
      </c>
      <c r="AJ179" s="113" t="e">
        <f>T179-HLOOKUP(V179,Minimas!$C$3:$CD$12,10,FALSE)</f>
        <v>#VALUE!</v>
      </c>
      <c r="AK179" s="114" t="str">
        <f t="shared" si="28"/>
        <v xml:space="preserve"> </v>
      </c>
      <c r="AL179" s="114"/>
      <c r="AM179" s="114" t="str">
        <f t="shared" si="29"/>
        <v xml:space="preserve"> </v>
      </c>
      <c r="AN179" s="114" t="str">
        <f t="shared" si="30"/>
        <v xml:space="preserve"> </v>
      </c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</row>
    <row r="180" spans="2:107" s="5" customFormat="1" ht="30" customHeight="1" x14ac:dyDescent="0.2">
      <c r="B180" s="83"/>
      <c r="C180" s="86"/>
      <c r="D180" s="87"/>
      <c r="E180" s="89"/>
      <c r="F180" s="117"/>
      <c r="G180" s="118"/>
      <c r="H180" s="91"/>
      <c r="I180" s="94"/>
      <c r="J180" s="95"/>
      <c r="K180" s="81"/>
      <c r="L180" s="100"/>
      <c r="M180" s="101"/>
      <c r="N180" s="101"/>
      <c r="O180" s="102" t="str">
        <f t="shared" si="23"/>
        <v/>
      </c>
      <c r="P180" s="100"/>
      <c r="Q180" s="101"/>
      <c r="R180" s="101"/>
      <c r="S180" s="102" t="str">
        <f t="shared" si="24"/>
        <v/>
      </c>
      <c r="T180" s="104" t="str">
        <f t="shared" si="25"/>
        <v/>
      </c>
      <c r="U180" s="105" t="str">
        <f t="shared" si="26"/>
        <v xml:space="preserve">   </v>
      </c>
      <c r="V180" s="106" t="str">
        <f>IF(E180=0," ",IF(E180="H",IF(H180&lt;2000,VLOOKUP(K180,Minimas!$A$15:$G$29,7),IF(AND(H180&gt;1999,H180&lt;2003),VLOOKUP(K180,Minimas!$A$15:$G$29,6),IF(AND(H180&gt;2002,H180&lt;2005),VLOOKUP(K180,Minimas!$A$15:$G$29,5),IF(AND(H180&gt;2004,H180&lt;2007),VLOOKUP(K180,Minimas!$A$15:$G$29,4),VLOOKUP(K180,Minimas!$A$15:$G$29,3))))),IF(H180&lt;2000,VLOOKUP(K180,Minimas!$H$15:$N$29,7),IF(AND(H180&gt;1999,H180&lt;2003),VLOOKUP(K180,Minimas!$H$15:$N$29,6),IF(AND(H180&gt;2002,H180&lt;2005),VLOOKUP(K180,Minimas!$H$15:$N$29,5),IF(AND(H180&gt;2004,H180&lt;2007),VLOOKUP(K180,Minimas!$H$15:$N$29,4),VLOOKUP(K180,Minimas!$H$15:$N$29,3)))))))</f>
        <v xml:space="preserve"> </v>
      </c>
      <c r="W180" s="107" t="str">
        <f t="shared" si="27"/>
        <v/>
      </c>
      <c r="X180" s="42"/>
      <c r="Y180" s="42"/>
      <c r="AB180" s="113" t="e">
        <f>T180-HLOOKUP(V180,Minimas!$C$3:$CD$12,2,FALSE)</f>
        <v>#VALUE!</v>
      </c>
      <c r="AC180" s="113" t="e">
        <f>T180-HLOOKUP(V180,Minimas!$C$3:$CD$12,3,FALSE)</f>
        <v>#VALUE!</v>
      </c>
      <c r="AD180" s="113" t="e">
        <f>T180-HLOOKUP(V180,Minimas!$C$3:$CD$12,4,FALSE)</f>
        <v>#VALUE!</v>
      </c>
      <c r="AE180" s="113" t="e">
        <f>T180-HLOOKUP(V180,Minimas!$C$3:$CD$12,5,FALSE)</f>
        <v>#VALUE!</v>
      </c>
      <c r="AF180" s="113" t="e">
        <f>T180-HLOOKUP(V180,Minimas!$C$3:$CD$12,6,FALSE)</f>
        <v>#VALUE!</v>
      </c>
      <c r="AG180" s="113" t="e">
        <f>T180-HLOOKUP(V180,Minimas!$C$3:$CD$12,7,FALSE)</f>
        <v>#VALUE!</v>
      </c>
      <c r="AH180" s="113" t="e">
        <f>T180-HLOOKUP(V180,Minimas!$C$3:$CD$12,8,FALSE)</f>
        <v>#VALUE!</v>
      </c>
      <c r="AI180" s="113" t="e">
        <f>T180-HLOOKUP(V180,Minimas!$C$3:$CD$12,9,FALSE)</f>
        <v>#VALUE!</v>
      </c>
      <c r="AJ180" s="113" t="e">
        <f>T180-HLOOKUP(V180,Minimas!$C$3:$CD$12,10,FALSE)</f>
        <v>#VALUE!</v>
      </c>
      <c r="AK180" s="114" t="str">
        <f t="shared" si="28"/>
        <v xml:space="preserve"> </v>
      </c>
      <c r="AL180" s="114"/>
      <c r="AM180" s="114" t="str">
        <f t="shared" si="29"/>
        <v xml:space="preserve"> </v>
      </c>
      <c r="AN180" s="114" t="str">
        <f t="shared" si="30"/>
        <v xml:space="preserve"> </v>
      </c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</row>
    <row r="181" spans="2:107" s="5" customFormat="1" ht="30" customHeight="1" x14ac:dyDescent="0.2">
      <c r="B181" s="83"/>
      <c r="C181" s="86"/>
      <c r="D181" s="87"/>
      <c r="E181" s="89"/>
      <c r="F181" s="117"/>
      <c r="G181" s="118"/>
      <c r="H181" s="91"/>
      <c r="I181" s="94"/>
      <c r="J181" s="95"/>
      <c r="K181" s="81"/>
      <c r="L181" s="100"/>
      <c r="M181" s="101"/>
      <c r="N181" s="101"/>
      <c r="O181" s="102" t="str">
        <f t="shared" si="23"/>
        <v/>
      </c>
      <c r="P181" s="100"/>
      <c r="Q181" s="101"/>
      <c r="R181" s="101"/>
      <c r="S181" s="102" t="str">
        <f t="shared" si="24"/>
        <v/>
      </c>
      <c r="T181" s="104" t="str">
        <f t="shared" si="25"/>
        <v/>
      </c>
      <c r="U181" s="105" t="str">
        <f t="shared" si="26"/>
        <v xml:space="preserve">   </v>
      </c>
      <c r="V181" s="106" t="str">
        <f>IF(E181=0," ",IF(E181="H",IF(H181&lt;2000,VLOOKUP(K181,Minimas!$A$15:$G$29,7),IF(AND(H181&gt;1999,H181&lt;2003),VLOOKUP(K181,Minimas!$A$15:$G$29,6),IF(AND(H181&gt;2002,H181&lt;2005),VLOOKUP(K181,Minimas!$A$15:$G$29,5),IF(AND(H181&gt;2004,H181&lt;2007),VLOOKUP(K181,Minimas!$A$15:$G$29,4),VLOOKUP(K181,Minimas!$A$15:$G$29,3))))),IF(H181&lt;2000,VLOOKUP(K181,Minimas!$H$15:$N$29,7),IF(AND(H181&gt;1999,H181&lt;2003),VLOOKUP(K181,Minimas!$H$15:$N$29,6),IF(AND(H181&gt;2002,H181&lt;2005),VLOOKUP(K181,Minimas!$H$15:$N$29,5),IF(AND(H181&gt;2004,H181&lt;2007),VLOOKUP(K181,Minimas!$H$15:$N$29,4),VLOOKUP(K181,Minimas!$H$15:$N$29,3)))))))</f>
        <v xml:space="preserve"> </v>
      </c>
      <c r="W181" s="107" t="str">
        <f t="shared" si="27"/>
        <v/>
      </c>
      <c r="X181" s="42"/>
      <c r="Y181" s="42"/>
      <c r="AB181" s="113" t="e">
        <f>T181-HLOOKUP(V181,Minimas!$C$3:$CD$12,2,FALSE)</f>
        <v>#VALUE!</v>
      </c>
      <c r="AC181" s="113" t="e">
        <f>T181-HLOOKUP(V181,Minimas!$C$3:$CD$12,3,FALSE)</f>
        <v>#VALUE!</v>
      </c>
      <c r="AD181" s="113" t="e">
        <f>T181-HLOOKUP(V181,Minimas!$C$3:$CD$12,4,FALSE)</f>
        <v>#VALUE!</v>
      </c>
      <c r="AE181" s="113" t="e">
        <f>T181-HLOOKUP(V181,Minimas!$C$3:$CD$12,5,FALSE)</f>
        <v>#VALUE!</v>
      </c>
      <c r="AF181" s="113" t="e">
        <f>T181-HLOOKUP(V181,Minimas!$C$3:$CD$12,6,FALSE)</f>
        <v>#VALUE!</v>
      </c>
      <c r="AG181" s="113" t="e">
        <f>T181-HLOOKUP(V181,Minimas!$C$3:$CD$12,7,FALSE)</f>
        <v>#VALUE!</v>
      </c>
      <c r="AH181" s="113" t="e">
        <f>T181-HLOOKUP(V181,Minimas!$C$3:$CD$12,8,FALSE)</f>
        <v>#VALUE!</v>
      </c>
      <c r="AI181" s="113" t="e">
        <f>T181-HLOOKUP(V181,Minimas!$C$3:$CD$12,9,FALSE)</f>
        <v>#VALUE!</v>
      </c>
      <c r="AJ181" s="113" t="e">
        <f>T181-HLOOKUP(V181,Minimas!$C$3:$CD$12,10,FALSE)</f>
        <v>#VALUE!</v>
      </c>
      <c r="AK181" s="114" t="str">
        <f t="shared" si="28"/>
        <v xml:space="preserve"> </v>
      </c>
      <c r="AL181" s="114"/>
      <c r="AM181" s="114" t="str">
        <f t="shared" si="29"/>
        <v xml:space="preserve"> </v>
      </c>
      <c r="AN181" s="114" t="str">
        <f t="shared" si="30"/>
        <v xml:space="preserve"> </v>
      </c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</row>
    <row r="182" spans="2:107" s="5" customFormat="1" ht="30" customHeight="1" x14ac:dyDescent="0.2">
      <c r="B182" s="83"/>
      <c r="C182" s="86"/>
      <c r="D182" s="87"/>
      <c r="E182" s="89"/>
      <c r="F182" s="117"/>
      <c r="G182" s="118"/>
      <c r="H182" s="91"/>
      <c r="I182" s="94"/>
      <c r="J182" s="95"/>
      <c r="K182" s="81"/>
      <c r="L182" s="100"/>
      <c r="M182" s="101"/>
      <c r="N182" s="101"/>
      <c r="O182" s="102" t="str">
        <f t="shared" si="23"/>
        <v/>
      </c>
      <c r="P182" s="100"/>
      <c r="Q182" s="101"/>
      <c r="R182" s="101"/>
      <c r="S182" s="102" t="str">
        <f t="shared" si="24"/>
        <v/>
      </c>
      <c r="T182" s="104" t="str">
        <f t="shared" si="25"/>
        <v/>
      </c>
      <c r="U182" s="105" t="str">
        <f t="shared" si="26"/>
        <v xml:space="preserve">   </v>
      </c>
      <c r="V182" s="106" t="str">
        <f>IF(E182=0," ",IF(E182="H",IF(H182&lt;2000,VLOOKUP(K182,Minimas!$A$15:$G$29,7),IF(AND(H182&gt;1999,H182&lt;2003),VLOOKUP(K182,Minimas!$A$15:$G$29,6),IF(AND(H182&gt;2002,H182&lt;2005),VLOOKUP(K182,Minimas!$A$15:$G$29,5),IF(AND(H182&gt;2004,H182&lt;2007),VLOOKUP(K182,Minimas!$A$15:$G$29,4),VLOOKUP(K182,Minimas!$A$15:$G$29,3))))),IF(H182&lt;2000,VLOOKUP(K182,Minimas!$H$15:$N$29,7),IF(AND(H182&gt;1999,H182&lt;2003),VLOOKUP(K182,Minimas!$H$15:$N$29,6),IF(AND(H182&gt;2002,H182&lt;2005),VLOOKUP(K182,Minimas!$H$15:$N$29,5),IF(AND(H182&gt;2004,H182&lt;2007),VLOOKUP(K182,Minimas!$H$15:$N$29,4),VLOOKUP(K182,Minimas!$H$15:$N$29,3)))))))</f>
        <v xml:space="preserve"> </v>
      </c>
      <c r="W182" s="107" t="str">
        <f t="shared" si="27"/>
        <v/>
      </c>
      <c r="X182" s="42"/>
      <c r="Y182" s="42"/>
      <c r="AB182" s="113" t="e">
        <f>T182-HLOOKUP(V182,Minimas!$C$3:$CD$12,2,FALSE)</f>
        <v>#VALUE!</v>
      </c>
      <c r="AC182" s="113" t="e">
        <f>T182-HLOOKUP(V182,Minimas!$C$3:$CD$12,3,FALSE)</f>
        <v>#VALUE!</v>
      </c>
      <c r="AD182" s="113" t="e">
        <f>T182-HLOOKUP(V182,Minimas!$C$3:$CD$12,4,FALSE)</f>
        <v>#VALUE!</v>
      </c>
      <c r="AE182" s="113" t="e">
        <f>T182-HLOOKUP(V182,Minimas!$C$3:$CD$12,5,FALSE)</f>
        <v>#VALUE!</v>
      </c>
      <c r="AF182" s="113" t="e">
        <f>T182-HLOOKUP(V182,Minimas!$C$3:$CD$12,6,FALSE)</f>
        <v>#VALUE!</v>
      </c>
      <c r="AG182" s="113" t="e">
        <f>T182-HLOOKUP(V182,Minimas!$C$3:$CD$12,7,FALSE)</f>
        <v>#VALUE!</v>
      </c>
      <c r="AH182" s="113" t="e">
        <f>T182-HLOOKUP(V182,Minimas!$C$3:$CD$12,8,FALSE)</f>
        <v>#VALUE!</v>
      </c>
      <c r="AI182" s="113" t="e">
        <f>T182-HLOOKUP(V182,Minimas!$C$3:$CD$12,9,FALSE)</f>
        <v>#VALUE!</v>
      </c>
      <c r="AJ182" s="113" t="e">
        <f>T182-HLOOKUP(V182,Minimas!$C$3:$CD$12,10,FALSE)</f>
        <v>#VALUE!</v>
      </c>
      <c r="AK182" s="114" t="str">
        <f t="shared" si="28"/>
        <v xml:space="preserve"> </v>
      </c>
      <c r="AL182" s="114"/>
      <c r="AM182" s="114" t="str">
        <f t="shared" si="29"/>
        <v xml:space="preserve"> </v>
      </c>
      <c r="AN182" s="114" t="str">
        <f t="shared" si="30"/>
        <v xml:space="preserve"> </v>
      </c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</row>
    <row r="183" spans="2:107" s="5" customFormat="1" ht="30" customHeight="1" x14ac:dyDescent="0.2">
      <c r="B183" s="83"/>
      <c r="C183" s="86"/>
      <c r="D183" s="87"/>
      <c r="E183" s="89"/>
      <c r="F183" s="117"/>
      <c r="G183" s="118"/>
      <c r="H183" s="91"/>
      <c r="I183" s="94"/>
      <c r="J183" s="95"/>
      <c r="K183" s="81"/>
      <c r="L183" s="100"/>
      <c r="M183" s="101"/>
      <c r="N183" s="101"/>
      <c r="O183" s="102" t="str">
        <f t="shared" si="23"/>
        <v/>
      </c>
      <c r="P183" s="100"/>
      <c r="Q183" s="101"/>
      <c r="R183" s="101"/>
      <c r="S183" s="102" t="str">
        <f t="shared" si="24"/>
        <v/>
      </c>
      <c r="T183" s="104" t="str">
        <f t="shared" si="25"/>
        <v/>
      </c>
      <c r="U183" s="105" t="str">
        <f t="shared" si="26"/>
        <v xml:space="preserve">   </v>
      </c>
      <c r="V183" s="106" t="str">
        <f>IF(E183=0," ",IF(E183="H",IF(H183&lt;2000,VLOOKUP(K183,Minimas!$A$15:$G$29,7),IF(AND(H183&gt;1999,H183&lt;2003),VLOOKUP(K183,Minimas!$A$15:$G$29,6),IF(AND(H183&gt;2002,H183&lt;2005),VLOOKUP(K183,Minimas!$A$15:$G$29,5),IF(AND(H183&gt;2004,H183&lt;2007),VLOOKUP(K183,Minimas!$A$15:$G$29,4),VLOOKUP(K183,Minimas!$A$15:$G$29,3))))),IF(H183&lt;2000,VLOOKUP(K183,Minimas!$H$15:$N$29,7),IF(AND(H183&gt;1999,H183&lt;2003),VLOOKUP(K183,Minimas!$H$15:$N$29,6),IF(AND(H183&gt;2002,H183&lt;2005),VLOOKUP(K183,Minimas!$H$15:$N$29,5),IF(AND(H183&gt;2004,H183&lt;2007),VLOOKUP(K183,Minimas!$H$15:$N$29,4),VLOOKUP(K183,Minimas!$H$15:$N$29,3)))))))</f>
        <v xml:space="preserve"> </v>
      </c>
      <c r="W183" s="107" t="str">
        <f t="shared" si="27"/>
        <v/>
      </c>
      <c r="X183" s="42"/>
      <c r="Y183" s="42"/>
      <c r="AB183" s="113" t="e">
        <f>T183-HLOOKUP(V183,Minimas!$C$3:$CD$12,2,FALSE)</f>
        <v>#VALUE!</v>
      </c>
      <c r="AC183" s="113" t="e">
        <f>T183-HLOOKUP(V183,Minimas!$C$3:$CD$12,3,FALSE)</f>
        <v>#VALUE!</v>
      </c>
      <c r="AD183" s="113" t="e">
        <f>T183-HLOOKUP(V183,Minimas!$C$3:$CD$12,4,FALSE)</f>
        <v>#VALUE!</v>
      </c>
      <c r="AE183" s="113" t="e">
        <f>T183-HLOOKUP(V183,Minimas!$C$3:$CD$12,5,FALSE)</f>
        <v>#VALUE!</v>
      </c>
      <c r="AF183" s="113" t="e">
        <f>T183-HLOOKUP(V183,Minimas!$C$3:$CD$12,6,FALSE)</f>
        <v>#VALUE!</v>
      </c>
      <c r="AG183" s="113" t="e">
        <f>T183-HLOOKUP(V183,Minimas!$C$3:$CD$12,7,FALSE)</f>
        <v>#VALUE!</v>
      </c>
      <c r="AH183" s="113" t="e">
        <f>T183-HLOOKUP(V183,Minimas!$C$3:$CD$12,8,FALSE)</f>
        <v>#VALUE!</v>
      </c>
      <c r="AI183" s="113" t="e">
        <f>T183-HLOOKUP(V183,Minimas!$C$3:$CD$12,9,FALSE)</f>
        <v>#VALUE!</v>
      </c>
      <c r="AJ183" s="113" t="e">
        <f>T183-HLOOKUP(V183,Minimas!$C$3:$CD$12,10,FALSE)</f>
        <v>#VALUE!</v>
      </c>
      <c r="AK183" s="114" t="str">
        <f t="shared" si="28"/>
        <v xml:space="preserve"> </v>
      </c>
      <c r="AL183" s="114"/>
      <c r="AM183" s="114" t="str">
        <f t="shared" si="29"/>
        <v xml:space="preserve"> </v>
      </c>
      <c r="AN183" s="114" t="str">
        <f t="shared" si="30"/>
        <v xml:space="preserve"> </v>
      </c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</row>
    <row r="184" spans="2:107" s="5" customFormat="1" ht="30" customHeight="1" x14ac:dyDescent="0.2">
      <c r="B184" s="83"/>
      <c r="C184" s="86"/>
      <c r="D184" s="87"/>
      <c r="E184" s="89"/>
      <c r="F184" s="117"/>
      <c r="G184" s="118"/>
      <c r="H184" s="91"/>
      <c r="I184" s="94"/>
      <c r="J184" s="95"/>
      <c r="K184" s="81"/>
      <c r="L184" s="100"/>
      <c r="M184" s="101"/>
      <c r="N184" s="101"/>
      <c r="O184" s="102" t="str">
        <f t="shared" si="23"/>
        <v/>
      </c>
      <c r="P184" s="100"/>
      <c r="Q184" s="101"/>
      <c r="R184" s="101"/>
      <c r="S184" s="102" t="str">
        <f t="shared" si="24"/>
        <v/>
      </c>
      <c r="T184" s="104" t="str">
        <f t="shared" si="25"/>
        <v/>
      </c>
      <c r="U184" s="105" t="str">
        <f t="shared" si="26"/>
        <v xml:space="preserve">   </v>
      </c>
      <c r="V184" s="106" t="str">
        <f>IF(E184=0," ",IF(E184="H",IF(H184&lt;2000,VLOOKUP(K184,Minimas!$A$15:$G$29,7),IF(AND(H184&gt;1999,H184&lt;2003),VLOOKUP(K184,Minimas!$A$15:$G$29,6),IF(AND(H184&gt;2002,H184&lt;2005),VLOOKUP(K184,Minimas!$A$15:$G$29,5),IF(AND(H184&gt;2004,H184&lt;2007),VLOOKUP(K184,Minimas!$A$15:$G$29,4),VLOOKUP(K184,Minimas!$A$15:$G$29,3))))),IF(H184&lt;2000,VLOOKUP(K184,Minimas!$H$15:$N$29,7),IF(AND(H184&gt;1999,H184&lt;2003),VLOOKUP(K184,Minimas!$H$15:$N$29,6),IF(AND(H184&gt;2002,H184&lt;2005),VLOOKUP(K184,Minimas!$H$15:$N$29,5),IF(AND(H184&gt;2004,H184&lt;2007),VLOOKUP(K184,Minimas!$H$15:$N$29,4),VLOOKUP(K184,Minimas!$H$15:$N$29,3)))))))</f>
        <v xml:space="preserve"> </v>
      </c>
      <c r="W184" s="107" t="str">
        <f t="shared" si="27"/>
        <v/>
      </c>
      <c r="X184" s="42"/>
      <c r="Y184" s="42"/>
      <c r="AB184" s="113" t="e">
        <f>T184-HLOOKUP(V184,Minimas!$C$3:$CD$12,2,FALSE)</f>
        <v>#VALUE!</v>
      </c>
      <c r="AC184" s="113" t="e">
        <f>T184-HLOOKUP(V184,Minimas!$C$3:$CD$12,3,FALSE)</f>
        <v>#VALUE!</v>
      </c>
      <c r="AD184" s="113" t="e">
        <f>T184-HLOOKUP(V184,Minimas!$C$3:$CD$12,4,FALSE)</f>
        <v>#VALUE!</v>
      </c>
      <c r="AE184" s="113" t="e">
        <f>T184-HLOOKUP(V184,Minimas!$C$3:$CD$12,5,FALSE)</f>
        <v>#VALUE!</v>
      </c>
      <c r="AF184" s="113" t="e">
        <f>T184-HLOOKUP(V184,Minimas!$C$3:$CD$12,6,FALSE)</f>
        <v>#VALUE!</v>
      </c>
      <c r="AG184" s="113" t="e">
        <f>T184-HLOOKUP(V184,Minimas!$C$3:$CD$12,7,FALSE)</f>
        <v>#VALUE!</v>
      </c>
      <c r="AH184" s="113" t="e">
        <f>T184-HLOOKUP(V184,Minimas!$C$3:$CD$12,8,FALSE)</f>
        <v>#VALUE!</v>
      </c>
      <c r="AI184" s="113" t="e">
        <f>T184-HLOOKUP(V184,Minimas!$C$3:$CD$12,9,FALSE)</f>
        <v>#VALUE!</v>
      </c>
      <c r="AJ184" s="113" t="e">
        <f>T184-HLOOKUP(V184,Minimas!$C$3:$CD$12,10,FALSE)</f>
        <v>#VALUE!</v>
      </c>
      <c r="AK184" s="114" t="str">
        <f t="shared" si="28"/>
        <v xml:space="preserve"> </v>
      </c>
      <c r="AL184" s="114"/>
      <c r="AM184" s="114" t="str">
        <f t="shared" si="29"/>
        <v xml:space="preserve"> </v>
      </c>
      <c r="AN184" s="114" t="str">
        <f t="shared" si="30"/>
        <v xml:space="preserve"> </v>
      </c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</row>
    <row r="185" spans="2:107" s="5" customFormat="1" ht="30" customHeight="1" x14ac:dyDescent="0.2">
      <c r="B185" s="83"/>
      <c r="C185" s="86"/>
      <c r="D185" s="87"/>
      <c r="E185" s="89"/>
      <c r="F185" s="117"/>
      <c r="G185" s="118"/>
      <c r="H185" s="91"/>
      <c r="I185" s="94"/>
      <c r="J185" s="95"/>
      <c r="K185" s="81"/>
      <c r="L185" s="100"/>
      <c r="M185" s="101"/>
      <c r="N185" s="101"/>
      <c r="O185" s="102" t="str">
        <f t="shared" si="23"/>
        <v/>
      </c>
      <c r="P185" s="100"/>
      <c r="Q185" s="101"/>
      <c r="R185" s="101"/>
      <c r="S185" s="102" t="str">
        <f t="shared" si="24"/>
        <v/>
      </c>
      <c r="T185" s="104" t="str">
        <f t="shared" si="25"/>
        <v/>
      </c>
      <c r="U185" s="105" t="str">
        <f t="shared" si="26"/>
        <v xml:space="preserve">   </v>
      </c>
      <c r="V185" s="106" t="str">
        <f>IF(E185=0," ",IF(E185="H",IF(H185&lt;2000,VLOOKUP(K185,Minimas!$A$15:$G$29,7),IF(AND(H185&gt;1999,H185&lt;2003),VLOOKUP(K185,Minimas!$A$15:$G$29,6),IF(AND(H185&gt;2002,H185&lt;2005),VLOOKUP(K185,Minimas!$A$15:$G$29,5),IF(AND(H185&gt;2004,H185&lt;2007),VLOOKUP(K185,Minimas!$A$15:$G$29,4),VLOOKUP(K185,Minimas!$A$15:$G$29,3))))),IF(H185&lt;2000,VLOOKUP(K185,Minimas!$H$15:$N$29,7),IF(AND(H185&gt;1999,H185&lt;2003),VLOOKUP(K185,Minimas!$H$15:$N$29,6),IF(AND(H185&gt;2002,H185&lt;2005),VLOOKUP(K185,Minimas!$H$15:$N$29,5),IF(AND(H185&gt;2004,H185&lt;2007),VLOOKUP(K185,Minimas!$H$15:$N$29,4),VLOOKUP(K185,Minimas!$H$15:$N$29,3)))))))</f>
        <v xml:space="preserve"> </v>
      </c>
      <c r="W185" s="107" t="str">
        <f t="shared" si="27"/>
        <v/>
      </c>
      <c r="X185" s="42"/>
      <c r="Y185" s="42"/>
      <c r="AB185" s="113" t="e">
        <f>T185-HLOOKUP(V185,Minimas!$C$3:$CD$12,2,FALSE)</f>
        <v>#VALUE!</v>
      </c>
      <c r="AC185" s="113" t="e">
        <f>T185-HLOOKUP(V185,Minimas!$C$3:$CD$12,3,FALSE)</f>
        <v>#VALUE!</v>
      </c>
      <c r="AD185" s="113" t="e">
        <f>T185-HLOOKUP(V185,Minimas!$C$3:$CD$12,4,FALSE)</f>
        <v>#VALUE!</v>
      </c>
      <c r="AE185" s="113" t="e">
        <f>T185-HLOOKUP(V185,Minimas!$C$3:$CD$12,5,FALSE)</f>
        <v>#VALUE!</v>
      </c>
      <c r="AF185" s="113" t="e">
        <f>T185-HLOOKUP(V185,Minimas!$C$3:$CD$12,6,FALSE)</f>
        <v>#VALUE!</v>
      </c>
      <c r="AG185" s="113" t="e">
        <f>T185-HLOOKUP(V185,Minimas!$C$3:$CD$12,7,FALSE)</f>
        <v>#VALUE!</v>
      </c>
      <c r="AH185" s="113" t="e">
        <f>T185-HLOOKUP(V185,Minimas!$C$3:$CD$12,8,FALSE)</f>
        <v>#VALUE!</v>
      </c>
      <c r="AI185" s="113" t="e">
        <f>T185-HLOOKUP(V185,Minimas!$C$3:$CD$12,9,FALSE)</f>
        <v>#VALUE!</v>
      </c>
      <c r="AJ185" s="113" t="e">
        <f>T185-HLOOKUP(V185,Minimas!$C$3:$CD$12,10,FALSE)</f>
        <v>#VALUE!</v>
      </c>
      <c r="AK185" s="114" t="str">
        <f t="shared" si="28"/>
        <v xml:space="preserve"> </v>
      </c>
      <c r="AL185" s="114"/>
      <c r="AM185" s="114" t="str">
        <f t="shared" si="29"/>
        <v xml:space="preserve"> </v>
      </c>
      <c r="AN185" s="114" t="str">
        <f t="shared" si="30"/>
        <v xml:space="preserve"> </v>
      </c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</row>
    <row r="186" spans="2:107" s="5" customFormat="1" ht="30" customHeight="1" x14ac:dyDescent="0.2">
      <c r="B186" s="83"/>
      <c r="C186" s="86"/>
      <c r="D186" s="87"/>
      <c r="E186" s="89"/>
      <c r="F186" s="117"/>
      <c r="G186" s="118"/>
      <c r="H186" s="91"/>
      <c r="I186" s="94"/>
      <c r="J186" s="95"/>
      <c r="K186" s="81"/>
      <c r="L186" s="100"/>
      <c r="M186" s="101"/>
      <c r="N186" s="101"/>
      <c r="O186" s="102" t="str">
        <f t="shared" si="23"/>
        <v/>
      </c>
      <c r="P186" s="100"/>
      <c r="Q186" s="101"/>
      <c r="R186" s="101"/>
      <c r="S186" s="102" t="str">
        <f t="shared" si="24"/>
        <v/>
      </c>
      <c r="T186" s="104" t="str">
        <f t="shared" si="25"/>
        <v/>
      </c>
      <c r="U186" s="105" t="str">
        <f t="shared" si="26"/>
        <v xml:space="preserve">   </v>
      </c>
      <c r="V186" s="106" t="str">
        <f>IF(E186=0," ",IF(E186="H",IF(H186&lt;2000,VLOOKUP(K186,Minimas!$A$15:$G$29,7),IF(AND(H186&gt;1999,H186&lt;2003),VLOOKUP(K186,Minimas!$A$15:$G$29,6),IF(AND(H186&gt;2002,H186&lt;2005),VLOOKUP(K186,Minimas!$A$15:$G$29,5),IF(AND(H186&gt;2004,H186&lt;2007),VLOOKUP(K186,Minimas!$A$15:$G$29,4),VLOOKUP(K186,Minimas!$A$15:$G$29,3))))),IF(H186&lt;2000,VLOOKUP(K186,Minimas!$H$15:$N$29,7),IF(AND(H186&gt;1999,H186&lt;2003),VLOOKUP(K186,Minimas!$H$15:$N$29,6),IF(AND(H186&gt;2002,H186&lt;2005),VLOOKUP(K186,Minimas!$H$15:$N$29,5),IF(AND(H186&gt;2004,H186&lt;2007),VLOOKUP(K186,Minimas!$H$15:$N$29,4),VLOOKUP(K186,Minimas!$H$15:$N$29,3)))))))</f>
        <v xml:space="preserve"> </v>
      </c>
      <c r="W186" s="107" t="str">
        <f t="shared" si="27"/>
        <v/>
      </c>
      <c r="X186" s="42"/>
      <c r="Y186" s="42"/>
      <c r="AB186" s="113" t="e">
        <f>T186-HLOOKUP(V186,Minimas!$C$3:$CD$12,2,FALSE)</f>
        <v>#VALUE!</v>
      </c>
      <c r="AC186" s="113" t="e">
        <f>T186-HLOOKUP(V186,Minimas!$C$3:$CD$12,3,FALSE)</f>
        <v>#VALUE!</v>
      </c>
      <c r="AD186" s="113" t="e">
        <f>T186-HLOOKUP(V186,Minimas!$C$3:$CD$12,4,FALSE)</f>
        <v>#VALUE!</v>
      </c>
      <c r="AE186" s="113" t="e">
        <f>T186-HLOOKUP(V186,Minimas!$C$3:$CD$12,5,FALSE)</f>
        <v>#VALUE!</v>
      </c>
      <c r="AF186" s="113" t="e">
        <f>T186-HLOOKUP(V186,Minimas!$C$3:$CD$12,6,FALSE)</f>
        <v>#VALUE!</v>
      </c>
      <c r="AG186" s="113" t="e">
        <f>T186-HLOOKUP(V186,Minimas!$C$3:$CD$12,7,FALSE)</f>
        <v>#VALUE!</v>
      </c>
      <c r="AH186" s="113" t="e">
        <f>T186-HLOOKUP(V186,Minimas!$C$3:$CD$12,8,FALSE)</f>
        <v>#VALUE!</v>
      </c>
      <c r="AI186" s="113" t="e">
        <f>T186-HLOOKUP(V186,Minimas!$C$3:$CD$12,9,FALSE)</f>
        <v>#VALUE!</v>
      </c>
      <c r="AJ186" s="113" t="e">
        <f>T186-HLOOKUP(V186,Minimas!$C$3:$CD$12,10,FALSE)</f>
        <v>#VALUE!</v>
      </c>
      <c r="AK186" s="114" t="str">
        <f t="shared" si="28"/>
        <v xml:space="preserve"> </v>
      </c>
      <c r="AL186" s="114"/>
      <c r="AM186" s="114" t="str">
        <f t="shared" si="29"/>
        <v xml:space="preserve"> </v>
      </c>
      <c r="AN186" s="114" t="str">
        <f t="shared" si="30"/>
        <v xml:space="preserve"> </v>
      </c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</row>
    <row r="187" spans="2:107" s="5" customFormat="1" ht="30" customHeight="1" x14ac:dyDescent="0.2">
      <c r="B187" s="83"/>
      <c r="C187" s="86"/>
      <c r="D187" s="87"/>
      <c r="E187" s="89"/>
      <c r="F187" s="117"/>
      <c r="G187" s="118"/>
      <c r="H187" s="91"/>
      <c r="I187" s="94"/>
      <c r="J187" s="95"/>
      <c r="K187" s="81"/>
      <c r="L187" s="100"/>
      <c r="M187" s="101"/>
      <c r="N187" s="101"/>
      <c r="O187" s="102" t="str">
        <f t="shared" si="23"/>
        <v/>
      </c>
      <c r="P187" s="100"/>
      <c r="Q187" s="101"/>
      <c r="R187" s="101"/>
      <c r="S187" s="102" t="str">
        <f t="shared" si="24"/>
        <v/>
      </c>
      <c r="T187" s="104" t="str">
        <f t="shared" si="25"/>
        <v/>
      </c>
      <c r="U187" s="105" t="str">
        <f t="shared" si="26"/>
        <v xml:space="preserve">   </v>
      </c>
      <c r="V187" s="106" t="str">
        <f>IF(E187=0," ",IF(E187="H",IF(H187&lt;2000,VLOOKUP(K187,Minimas!$A$15:$G$29,7),IF(AND(H187&gt;1999,H187&lt;2003),VLOOKUP(K187,Minimas!$A$15:$G$29,6),IF(AND(H187&gt;2002,H187&lt;2005),VLOOKUP(K187,Minimas!$A$15:$G$29,5),IF(AND(H187&gt;2004,H187&lt;2007),VLOOKUP(K187,Minimas!$A$15:$G$29,4),VLOOKUP(K187,Minimas!$A$15:$G$29,3))))),IF(H187&lt;2000,VLOOKUP(K187,Minimas!$H$15:$N$29,7),IF(AND(H187&gt;1999,H187&lt;2003),VLOOKUP(K187,Minimas!$H$15:$N$29,6),IF(AND(H187&gt;2002,H187&lt;2005),VLOOKUP(K187,Minimas!$H$15:$N$29,5),IF(AND(H187&gt;2004,H187&lt;2007),VLOOKUP(K187,Minimas!$H$15:$N$29,4),VLOOKUP(K187,Minimas!$H$15:$N$29,3)))))))</f>
        <v xml:space="preserve"> </v>
      </c>
      <c r="W187" s="107" t="str">
        <f t="shared" si="27"/>
        <v/>
      </c>
      <c r="X187" s="42"/>
      <c r="Y187" s="42"/>
      <c r="AB187" s="113" t="e">
        <f>T187-HLOOKUP(V187,Minimas!$C$3:$CD$12,2,FALSE)</f>
        <v>#VALUE!</v>
      </c>
      <c r="AC187" s="113" t="e">
        <f>T187-HLOOKUP(V187,Minimas!$C$3:$CD$12,3,FALSE)</f>
        <v>#VALUE!</v>
      </c>
      <c r="AD187" s="113" t="e">
        <f>T187-HLOOKUP(V187,Minimas!$C$3:$CD$12,4,FALSE)</f>
        <v>#VALUE!</v>
      </c>
      <c r="AE187" s="113" t="e">
        <f>T187-HLOOKUP(V187,Minimas!$C$3:$CD$12,5,FALSE)</f>
        <v>#VALUE!</v>
      </c>
      <c r="AF187" s="113" t="e">
        <f>T187-HLOOKUP(V187,Minimas!$C$3:$CD$12,6,FALSE)</f>
        <v>#VALUE!</v>
      </c>
      <c r="AG187" s="113" t="e">
        <f>T187-HLOOKUP(V187,Minimas!$C$3:$CD$12,7,FALSE)</f>
        <v>#VALUE!</v>
      </c>
      <c r="AH187" s="113" t="e">
        <f>T187-HLOOKUP(V187,Minimas!$C$3:$CD$12,8,FALSE)</f>
        <v>#VALUE!</v>
      </c>
      <c r="AI187" s="113" t="e">
        <f>T187-HLOOKUP(V187,Minimas!$C$3:$CD$12,9,FALSE)</f>
        <v>#VALUE!</v>
      </c>
      <c r="AJ187" s="113" t="e">
        <f>T187-HLOOKUP(V187,Minimas!$C$3:$CD$12,10,FALSE)</f>
        <v>#VALUE!</v>
      </c>
      <c r="AK187" s="114" t="str">
        <f t="shared" si="28"/>
        <v xml:space="preserve"> </v>
      </c>
      <c r="AL187" s="114"/>
      <c r="AM187" s="114" t="str">
        <f t="shared" si="29"/>
        <v xml:space="preserve"> </v>
      </c>
      <c r="AN187" s="114" t="str">
        <f t="shared" si="30"/>
        <v xml:space="preserve"> </v>
      </c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</row>
    <row r="188" spans="2:107" s="5" customFormat="1" ht="30" customHeight="1" x14ac:dyDescent="0.2">
      <c r="B188" s="83"/>
      <c r="C188" s="86"/>
      <c r="D188" s="87"/>
      <c r="E188" s="89"/>
      <c r="F188" s="117"/>
      <c r="G188" s="118"/>
      <c r="H188" s="91"/>
      <c r="I188" s="94"/>
      <c r="J188" s="95"/>
      <c r="K188" s="81"/>
      <c r="L188" s="100"/>
      <c r="M188" s="101"/>
      <c r="N188" s="101"/>
      <c r="O188" s="102" t="str">
        <f t="shared" si="23"/>
        <v/>
      </c>
      <c r="P188" s="100"/>
      <c r="Q188" s="101"/>
      <c r="R188" s="101"/>
      <c r="S188" s="102" t="str">
        <f t="shared" si="24"/>
        <v/>
      </c>
      <c r="T188" s="104" t="str">
        <f t="shared" si="25"/>
        <v/>
      </c>
      <c r="U188" s="105" t="str">
        <f t="shared" si="26"/>
        <v xml:space="preserve">   </v>
      </c>
      <c r="V188" s="106" t="str">
        <f>IF(E188=0," ",IF(E188="H",IF(H188&lt;2000,VLOOKUP(K188,Minimas!$A$15:$G$29,7),IF(AND(H188&gt;1999,H188&lt;2003),VLOOKUP(K188,Minimas!$A$15:$G$29,6),IF(AND(H188&gt;2002,H188&lt;2005),VLOOKUP(K188,Minimas!$A$15:$G$29,5),IF(AND(H188&gt;2004,H188&lt;2007),VLOOKUP(K188,Minimas!$A$15:$G$29,4),VLOOKUP(K188,Minimas!$A$15:$G$29,3))))),IF(H188&lt;2000,VLOOKUP(K188,Minimas!$H$15:$N$29,7),IF(AND(H188&gt;1999,H188&lt;2003),VLOOKUP(K188,Minimas!$H$15:$N$29,6),IF(AND(H188&gt;2002,H188&lt;2005),VLOOKUP(K188,Minimas!$H$15:$N$29,5),IF(AND(H188&gt;2004,H188&lt;2007),VLOOKUP(K188,Minimas!$H$15:$N$29,4),VLOOKUP(K188,Minimas!$H$15:$N$29,3)))))))</f>
        <v xml:space="preserve"> </v>
      </c>
      <c r="W188" s="107" t="str">
        <f t="shared" si="27"/>
        <v/>
      </c>
      <c r="X188" s="42"/>
      <c r="Y188" s="42"/>
      <c r="AB188" s="113" t="e">
        <f>T188-HLOOKUP(V188,Minimas!$C$3:$CD$12,2,FALSE)</f>
        <v>#VALUE!</v>
      </c>
      <c r="AC188" s="113" t="e">
        <f>T188-HLOOKUP(V188,Minimas!$C$3:$CD$12,3,FALSE)</f>
        <v>#VALUE!</v>
      </c>
      <c r="AD188" s="113" t="e">
        <f>T188-HLOOKUP(V188,Minimas!$C$3:$CD$12,4,FALSE)</f>
        <v>#VALUE!</v>
      </c>
      <c r="AE188" s="113" t="e">
        <f>T188-HLOOKUP(V188,Minimas!$C$3:$CD$12,5,FALSE)</f>
        <v>#VALUE!</v>
      </c>
      <c r="AF188" s="113" t="e">
        <f>T188-HLOOKUP(V188,Minimas!$C$3:$CD$12,6,FALSE)</f>
        <v>#VALUE!</v>
      </c>
      <c r="AG188" s="113" t="e">
        <f>T188-HLOOKUP(V188,Minimas!$C$3:$CD$12,7,FALSE)</f>
        <v>#VALUE!</v>
      </c>
      <c r="AH188" s="113" t="e">
        <f>T188-HLOOKUP(V188,Minimas!$C$3:$CD$12,8,FALSE)</f>
        <v>#VALUE!</v>
      </c>
      <c r="AI188" s="113" t="e">
        <f>T188-HLOOKUP(V188,Minimas!$C$3:$CD$12,9,FALSE)</f>
        <v>#VALUE!</v>
      </c>
      <c r="AJ188" s="113" t="e">
        <f>T188-HLOOKUP(V188,Minimas!$C$3:$CD$12,10,FALSE)</f>
        <v>#VALUE!</v>
      </c>
      <c r="AK188" s="114" t="str">
        <f t="shared" si="28"/>
        <v xml:space="preserve"> </v>
      </c>
      <c r="AL188" s="114"/>
      <c r="AM188" s="114" t="str">
        <f t="shared" si="29"/>
        <v xml:space="preserve"> </v>
      </c>
      <c r="AN188" s="114" t="str">
        <f t="shared" si="30"/>
        <v xml:space="preserve"> </v>
      </c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</row>
    <row r="189" spans="2:107" s="5" customFormat="1" ht="30" customHeight="1" x14ac:dyDescent="0.2">
      <c r="B189" s="83"/>
      <c r="C189" s="86"/>
      <c r="D189" s="87"/>
      <c r="E189" s="89"/>
      <c r="F189" s="117"/>
      <c r="G189" s="118"/>
      <c r="H189" s="91"/>
      <c r="I189" s="94"/>
      <c r="J189" s="95"/>
      <c r="K189" s="81"/>
      <c r="L189" s="100"/>
      <c r="M189" s="101"/>
      <c r="N189" s="101"/>
      <c r="O189" s="102" t="str">
        <f t="shared" si="23"/>
        <v/>
      </c>
      <c r="P189" s="100"/>
      <c r="Q189" s="101"/>
      <c r="R189" s="101"/>
      <c r="S189" s="102" t="str">
        <f t="shared" si="24"/>
        <v/>
      </c>
      <c r="T189" s="104" t="str">
        <f t="shared" si="25"/>
        <v/>
      </c>
      <c r="U189" s="105" t="str">
        <f t="shared" si="26"/>
        <v xml:space="preserve">   </v>
      </c>
      <c r="V189" s="106" t="str">
        <f>IF(E189=0," ",IF(E189="H",IF(H189&lt;2000,VLOOKUP(K189,Minimas!$A$15:$G$29,7),IF(AND(H189&gt;1999,H189&lt;2003),VLOOKUP(K189,Minimas!$A$15:$G$29,6),IF(AND(H189&gt;2002,H189&lt;2005),VLOOKUP(K189,Minimas!$A$15:$G$29,5),IF(AND(H189&gt;2004,H189&lt;2007),VLOOKUP(K189,Minimas!$A$15:$G$29,4),VLOOKUP(K189,Minimas!$A$15:$G$29,3))))),IF(H189&lt;2000,VLOOKUP(K189,Minimas!$H$15:$N$29,7),IF(AND(H189&gt;1999,H189&lt;2003),VLOOKUP(K189,Minimas!$H$15:$N$29,6),IF(AND(H189&gt;2002,H189&lt;2005),VLOOKUP(K189,Minimas!$H$15:$N$29,5),IF(AND(H189&gt;2004,H189&lt;2007),VLOOKUP(K189,Minimas!$H$15:$N$29,4),VLOOKUP(K189,Minimas!$H$15:$N$29,3)))))))</f>
        <v xml:space="preserve"> </v>
      </c>
      <c r="W189" s="107" t="str">
        <f t="shared" si="27"/>
        <v/>
      </c>
      <c r="X189" s="42"/>
      <c r="Y189" s="42"/>
      <c r="AB189" s="113" t="e">
        <f>T189-HLOOKUP(V189,Minimas!$C$3:$CD$12,2,FALSE)</f>
        <v>#VALUE!</v>
      </c>
      <c r="AC189" s="113" t="e">
        <f>T189-HLOOKUP(V189,Minimas!$C$3:$CD$12,3,FALSE)</f>
        <v>#VALUE!</v>
      </c>
      <c r="AD189" s="113" t="e">
        <f>T189-HLOOKUP(V189,Minimas!$C$3:$CD$12,4,FALSE)</f>
        <v>#VALUE!</v>
      </c>
      <c r="AE189" s="113" t="e">
        <f>T189-HLOOKUP(V189,Minimas!$C$3:$CD$12,5,FALSE)</f>
        <v>#VALUE!</v>
      </c>
      <c r="AF189" s="113" t="e">
        <f>T189-HLOOKUP(V189,Minimas!$C$3:$CD$12,6,FALSE)</f>
        <v>#VALUE!</v>
      </c>
      <c r="AG189" s="113" t="e">
        <f>T189-HLOOKUP(V189,Minimas!$C$3:$CD$12,7,FALSE)</f>
        <v>#VALUE!</v>
      </c>
      <c r="AH189" s="113" t="e">
        <f>T189-HLOOKUP(V189,Minimas!$C$3:$CD$12,8,FALSE)</f>
        <v>#VALUE!</v>
      </c>
      <c r="AI189" s="113" t="e">
        <f>T189-HLOOKUP(V189,Minimas!$C$3:$CD$12,9,FALSE)</f>
        <v>#VALUE!</v>
      </c>
      <c r="AJ189" s="113" t="e">
        <f>T189-HLOOKUP(V189,Minimas!$C$3:$CD$12,10,FALSE)</f>
        <v>#VALUE!</v>
      </c>
      <c r="AK189" s="114" t="str">
        <f t="shared" si="28"/>
        <v xml:space="preserve"> </v>
      </c>
      <c r="AL189" s="114"/>
      <c r="AM189" s="114" t="str">
        <f t="shared" si="29"/>
        <v xml:space="preserve"> </v>
      </c>
      <c r="AN189" s="114" t="str">
        <f t="shared" si="30"/>
        <v xml:space="preserve"> </v>
      </c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</row>
    <row r="190" spans="2:107" s="5" customFormat="1" ht="30" customHeight="1" x14ac:dyDescent="0.2">
      <c r="B190" s="83"/>
      <c r="C190" s="86"/>
      <c r="D190" s="87"/>
      <c r="E190" s="89"/>
      <c r="F190" s="117"/>
      <c r="G190" s="118"/>
      <c r="H190" s="91"/>
      <c r="I190" s="94"/>
      <c r="J190" s="95"/>
      <c r="K190" s="81"/>
      <c r="L190" s="100"/>
      <c r="M190" s="101"/>
      <c r="N190" s="101"/>
      <c r="O190" s="102" t="str">
        <f t="shared" si="23"/>
        <v/>
      </c>
      <c r="P190" s="100"/>
      <c r="Q190" s="101"/>
      <c r="R190" s="101"/>
      <c r="S190" s="102" t="str">
        <f t="shared" si="24"/>
        <v/>
      </c>
      <c r="T190" s="104" t="str">
        <f t="shared" si="25"/>
        <v/>
      </c>
      <c r="U190" s="105" t="str">
        <f t="shared" si="26"/>
        <v xml:space="preserve">   </v>
      </c>
      <c r="V190" s="106" t="str">
        <f>IF(E190=0," ",IF(E190="H",IF(H190&lt;2000,VLOOKUP(K190,Minimas!$A$15:$G$29,7),IF(AND(H190&gt;1999,H190&lt;2003),VLOOKUP(K190,Minimas!$A$15:$G$29,6),IF(AND(H190&gt;2002,H190&lt;2005),VLOOKUP(K190,Minimas!$A$15:$G$29,5),IF(AND(H190&gt;2004,H190&lt;2007),VLOOKUP(K190,Minimas!$A$15:$G$29,4),VLOOKUP(K190,Minimas!$A$15:$G$29,3))))),IF(H190&lt;2000,VLOOKUP(K190,Minimas!$H$15:$N$29,7),IF(AND(H190&gt;1999,H190&lt;2003),VLOOKUP(K190,Minimas!$H$15:$N$29,6),IF(AND(H190&gt;2002,H190&lt;2005),VLOOKUP(K190,Minimas!$H$15:$N$29,5),IF(AND(H190&gt;2004,H190&lt;2007),VLOOKUP(K190,Minimas!$H$15:$N$29,4),VLOOKUP(K190,Minimas!$H$15:$N$29,3)))))))</f>
        <v xml:space="preserve"> </v>
      </c>
      <c r="W190" s="107" t="str">
        <f t="shared" si="27"/>
        <v/>
      </c>
      <c r="X190" s="42"/>
      <c r="Y190" s="42"/>
      <c r="AB190" s="113" t="e">
        <f>T190-HLOOKUP(V190,Minimas!$C$3:$CD$12,2,FALSE)</f>
        <v>#VALUE!</v>
      </c>
      <c r="AC190" s="113" t="e">
        <f>T190-HLOOKUP(V190,Minimas!$C$3:$CD$12,3,FALSE)</f>
        <v>#VALUE!</v>
      </c>
      <c r="AD190" s="113" t="e">
        <f>T190-HLOOKUP(V190,Minimas!$C$3:$CD$12,4,FALSE)</f>
        <v>#VALUE!</v>
      </c>
      <c r="AE190" s="113" t="e">
        <f>T190-HLOOKUP(V190,Minimas!$C$3:$CD$12,5,FALSE)</f>
        <v>#VALUE!</v>
      </c>
      <c r="AF190" s="113" t="e">
        <f>T190-HLOOKUP(V190,Minimas!$C$3:$CD$12,6,FALSE)</f>
        <v>#VALUE!</v>
      </c>
      <c r="AG190" s="113" t="e">
        <f>T190-HLOOKUP(V190,Minimas!$C$3:$CD$12,7,FALSE)</f>
        <v>#VALUE!</v>
      </c>
      <c r="AH190" s="113" t="e">
        <f>T190-HLOOKUP(V190,Minimas!$C$3:$CD$12,8,FALSE)</f>
        <v>#VALUE!</v>
      </c>
      <c r="AI190" s="113" t="e">
        <f>T190-HLOOKUP(V190,Minimas!$C$3:$CD$12,9,FALSE)</f>
        <v>#VALUE!</v>
      </c>
      <c r="AJ190" s="113" t="e">
        <f>T190-HLOOKUP(V190,Minimas!$C$3:$CD$12,10,FALSE)</f>
        <v>#VALUE!</v>
      </c>
      <c r="AK190" s="114" t="str">
        <f t="shared" si="28"/>
        <v xml:space="preserve"> </v>
      </c>
      <c r="AL190" s="114"/>
      <c r="AM190" s="114" t="str">
        <f t="shared" si="29"/>
        <v xml:space="preserve"> </v>
      </c>
      <c r="AN190" s="114" t="str">
        <f t="shared" si="30"/>
        <v xml:space="preserve"> </v>
      </c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</row>
    <row r="191" spans="2:107" s="5" customFormat="1" ht="30" customHeight="1" x14ac:dyDescent="0.2">
      <c r="B191" s="83"/>
      <c r="C191" s="86"/>
      <c r="D191" s="87"/>
      <c r="E191" s="89"/>
      <c r="F191" s="117"/>
      <c r="G191" s="118"/>
      <c r="H191" s="91"/>
      <c r="I191" s="94"/>
      <c r="J191" s="95"/>
      <c r="K191" s="81"/>
      <c r="L191" s="100"/>
      <c r="M191" s="101"/>
      <c r="N191" s="101"/>
      <c r="O191" s="102" t="str">
        <f t="shared" si="23"/>
        <v/>
      </c>
      <c r="P191" s="100"/>
      <c r="Q191" s="101"/>
      <c r="R191" s="101"/>
      <c r="S191" s="102" t="str">
        <f t="shared" si="24"/>
        <v/>
      </c>
      <c r="T191" s="104" t="str">
        <f t="shared" si="25"/>
        <v/>
      </c>
      <c r="U191" s="105" t="str">
        <f t="shared" si="26"/>
        <v xml:space="preserve">   </v>
      </c>
      <c r="V191" s="106" t="str">
        <f>IF(E191=0," ",IF(E191="H",IF(H191&lt;2000,VLOOKUP(K191,Minimas!$A$15:$G$29,7),IF(AND(H191&gt;1999,H191&lt;2003),VLOOKUP(K191,Minimas!$A$15:$G$29,6),IF(AND(H191&gt;2002,H191&lt;2005),VLOOKUP(K191,Minimas!$A$15:$G$29,5),IF(AND(H191&gt;2004,H191&lt;2007),VLOOKUP(K191,Minimas!$A$15:$G$29,4),VLOOKUP(K191,Minimas!$A$15:$G$29,3))))),IF(H191&lt;2000,VLOOKUP(K191,Minimas!$H$15:$N$29,7),IF(AND(H191&gt;1999,H191&lt;2003),VLOOKUP(K191,Minimas!$H$15:$N$29,6),IF(AND(H191&gt;2002,H191&lt;2005),VLOOKUP(K191,Minimas!$H$15:$N$29,5),IF(AND(H191&gt;2004,H191&lt;2007),VLOOKUP(K191,Minimas!$H$15:$N$29,4),VLOOKUP(K191,Minimas!$H$15:$N$29,3)))))))</f>
        <v xml:space="preserve"> </v>
      </c>
      <c r="W191" s="107" t="str">
        <f t="shared" si="27"/>
        <v/>
      </c>
      <c r="X191" s="42"/>
      <c r="Y191" s="42"/>
      <c r="AB191" s="113" t="e">
        <f>T191-HLOOKUP(V191,Minimas!$C$3:$CD$12,2,FALSE)</f>
        <v>#VALUE!</v>
      </c>
      <c r="AC191" s="113" t="e">
        <f>T191-HLOOKUP(V191,Minimas!$C$3:$CD$12,3,FALSE)</f>
        <v>#VALUE!</v>
      </c>
      <c r="AD191" s="113" t="e">
        <f>T191-HLOOKUP(V191,Minimas!$C$3:$CD$12,4,FALSE)</f>
        <v>#VALUE!</v>
      </c>
      <c r="AE191" s="113" t="e">
        <f>T191-HLOOKUP(V191,Minimas!$C$3:$CD$12,5,FALSE)</f>
        <v>#VALUE!</v>
      </c>
      <c r="AF191" s="113" t="e">
        <f>T191-HLOOKUP(V191,Minimas!$C$3:$CD$12,6,FALSE)</f>
        <v>#VALUE!</v>
      </c>
      <c r="AG191" s="113" t="e">
        <f>T191-HLOOKUP(V191,Minimas!$C$3:$CD$12,7,FALSE)</f>
        <v>#VALUE!</v>
      </c>
      <c r="AH191" s="113" t="e">
        <f>T191-HLOOKUP(V191,Minimas!$C$3:$CD$12,8,FALSE)</f>
        <v>#VALUE!</v>
      </c>
      <c r="AI191" s="113" t="e">
        <f>T191-HLOOKUP(V191,Minimas!$C$3:$CD$12,9,FALSE)</f>
        <v>#VALUE!</v>
      </c>
      <c r="AJ191" s="113" t="e">
        <f>T191-HLOOKUP(V191,Minimas!$C$3:$CD$12,10,FALSE)</f>
        <v>#VALUE!</v>
      </c>
      <c r="AK191" s="114" t="str">
        <f t="shared" si="28"/>
        <v xml:space="preserve"> </v>
      </c>
      <c r="AL191" s="114"/>
      <c r="AM191" s="114" t="str">
        <f t="shared" si="29"/>
        <v xml:space="preserve"> </v>
      </c>
      <c r="AN191" s="114" t="str">
        <f t="shared" si="30"/>
        <v xml:space="preserve"> </v>
      </c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</row>
    <row r="192" spans="2:107" s="5" customFormat="1" ht="30" customHeight="1" x14ac:dyDescent="0.2">
      <c r="B192" s="83"/>
      <c r="C192" s="86"/>
      <c r="D192" s="87"/>
      <c r="E192" s="89"/>
      <c r="F192" s="117"/>
      <c r="G192" s="118"/>
      <c r="H192" s="91"/>
      <c r="I192" s="94"/>
      <c r="J192" s="95"/>
      <c r="K192" s="81"/>
      <c r="L192" s="100"/>
      <c r="M192" s="101"/>
      <c r="N192" s="101"/>
      <c r="O192" s="102" t="str">
        <f t="shared" si="23"/>
        <v/>
      </c>
      <c r="P192" s="100"/>
      <c r="Q192" s="101"/>
      <c r="R192" s="101"/>
      <c r="S192" s="102" t="str">
        <f t="shared" si="24"/>
        <v/>
      </c>
      <c r="T192" s="104" t="str">
        <f t="shared" si="25"/>
        <v/>
      </c>
      <c r="U192" s="105" t="str">
        <f t="shared" si="26"/>
        <v xml:space="preserve">   </v>
      </c>
      <c r="V192" s="106" t="str">
        <f>IF(E192=0," ",IF(E192="H",IF(H192&lt;2000,VLOOKUP(K192,Minimas!$A$15:$G$29,7),IF(AND(H192&gt;1999,H192&lt;2003),VLOOKUP(K192,Minimas!$A$15:$G$29,6),IF(AND(H192&gt;2002,H192&lt;2005),VLOOKUP(K192,Minimas!$A$15:$G$29,5),IF(AND(H192&gt;2004,H192&lt;2007),VLOOKUP(K192,Minimas!$A$15:$G$29,4),VLOOKUP(K192,Minimas!$A$15:$G$29,3))))),IF(H192&lt;2000,VLOOKUP(K192,Minimas!$H$15:$N$29,7),IF(AND(H192&gt;1999,H192&lt;2003),VLOOKUP(K192,Minimas!$H$15:$N$29,6),IF(AND(H192&gt;2002,H192&lt;2005),VLOOKUP(K192,Minimas!$H$15:$N$29,5),IF(AND(H192&gt;2004,H192&lt;2007),VLOOKUP(K192,Minimas!$H$15:$N$29,4),VLOOKUP(K192,Minimas!$H$15:$N$29,3)))))))</f>
        <v xml:space="preserve"> </v>
      </c>
      <c r="W192" s="107" t="str">
        <f t="shared" si="27"/>
        <v/>
      </c>
      <c r="X192" s="42"/>
      <c r="Y192" s="42"/>
      <c r="AB192" s="113" t="e">
        <f>T192-HLOOKUP(V192,Minimas!$C$3:$CD$12,2,FALSE)</f>
        <v>#VALUE!</v>
      </c>
      <c r="AC192" s="113" t="e">
        <f>T192-HLOOKUP(V192,Minimas!$C$3:$CD$12,3,FALSE)</f>
        <v>#VALUE!</v>
      </c>
      <c r="AD192" s="113" t="e">
        <f>T192-HLOOKUP(V192,Minimas!$C$3:$CD$12,4,FALSE)</f>
        <v>#VALUE!</v>
      </c>
      <c r="AE192" s="113" t="e">
        <f>T192-HLOOKUP(V192,Minimas!$C$3:$CD$12,5,FALSE)</f>
        <v>#VALUE!</v>
      </c>
      <c r="AF192" s="113" t="e">
        <f>T192-HLOOKUP(V192,Minimas!$C$3:$CD$12,6,FALSE)</f>
        <v>#VALUE!</v>
      </c>
      <c r="AG192" s="113" t="e">
        <f>T192-HLOOKUP(V192,Minimas!$C$3:$CD$12,7,FALSE)</f>
        <v>#VALUE!</v>
      </c>
      <c r="AH192" s="113" t="e">
        <f>T192-HLOOKUP(V192,Minimas!$C$3:$CD$12,8,FALSE)</f>
        <v>#VALUE!</v>
      </c>
      <c r="AI192" s="113" t="e">
        <f>T192-HLOOKUP(V192,Minimas!$C$3:$CD$12,9,FALSE)</f>
        <v>#VALUE!</v>
      </c>
      <c r="AJ192" s="113" t="e">
        <f>T192-HLOOKUP(V192,Minimas!$C$3:$CD$12,10,FALSE)</f>
        <v>#VALUE!</v>
      </c>
      <c r="AK192" s="114" t="str">
        <f t="shared" si="28"/>
        <v xml:space="preserve"> </v>
      </c>
      <c r="AL192" s="114"/>
      <c r="AM192" s="114" t="str">
        <f t="shared" si="29"/>
        <v xml:space="preserve"> </v>
      </c>
      <c r="AN192" s="114" t="str">
        <f t="shared" si="30"/>
        <v xml:space="preserve"> </v>
      </c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</row>
    <row r="193" spans="2:107" s="5" customFormat="1" ht="30" customHeight="1" x14ac:dyDescent="0.2">
      <c r="B193" s="83"/>
      <c r="C193" s="86"/>
      <c r="D193" s="87"/>
      <c r="E193" s="89"/>
      <c r="F193" s="117"/>
      <c r="G193" s="118"/>
      <c r="H193" s="91"/>
      <c r="I193" s="94"/>
      <c r="J193" s="95"/>
      <c r="K193" s="81"/>
      <c r="L193" s="100"/>
      <c r="M193" s="101"/>
      <c r="N193" s="101"/>
      <c r="O193" s="102" t="str">
        <f t="shared" si="23"/>
        <v/>
      </c>
      <c r="P193" s="100"/>
      <c r="Q193" s="101"/>
      <c r="R193" s="101"/>
      <c r="S193" s="102" t="str">
        <f t="shared" si="24"/>
        <v/>
      </c>
      <c r="T193" s="104" t="str">
        <f t="shared" si="25"/>
        <v/>
      </c>
      <c r="U193" s="105" t="str">
        <f t="shared" si="26"/>
        <v xml:space="preserve">   </v>
      </c>
      <c r="V193" s="106" t="str">
        <f>IF(E193=0," ",IF(E193="H",IF(H193&lt;2000,VLOOKUP(K193,Minimas!$A$15:$G$29,7),IF(AND(H193&gt;1999,H193&lt;2003),VLOOKUP(K193,Minimas!$A$15:$G$29,6),IF(AND(H193&gt;2002,H193&lt;2005),VLOOKUP(K193,Minimas!$A$15:$G$29,5),IF(AND(H193&gt;2004,H193&lt;2007),VLOOKUP(K193,Minimas!$A$15:$G$29,4),VLOOKUP(K193,Minimas!$A$15:$G$29,3))))),IF(H193&lt;2000,VLOOKUP(K193,Minimas!$H$15:$N$29,7),IF(AND(H193&gt;1999,H193&lt;2003),VLOOKUP(K193,Minimas!$H$15:$N$29,6),IF(AND(H193&gt;2002,H193&lt;2005),VLOOKUP(K193,Minimas!$H$15:$N$29,5),IF(AND(H193&gt;2004,H193&lt;2007),VLOOKUP(K193,Minimas!$H$15:$N$29,4),VLOOKUP(K193,Minimas!$H$15:$N$29,3)))))))</f>
        <v xml:space="preserve"> </v>
      </c>
      <c r="W193" s="107" t="str">
        <f t="shared" si="27"/>
        <v/>
      </c>
      <c r="X193" s="42"/>
      <c r="Y193" s="42"/>
      <c r="AB193" s="113" t="e">
        <f>T193-HLOOKUP(V193,Minimas!$C$3:$CD$12,2,FALSE)</f>
        <v>#VALUE!</v>
      </c>
      <c r="AC193" s="113" t="e">
        <f>T193-HLOOKUP(V193,Minimas!$C$3:$CD$12,3,FALSE)</f>
        <v>#VALUE!</v>
      </c>
      <c r="AD193" s="113" t="e">
        <f>T193-HLOOKUP(V193,Minimas!$C$3:$CD$12,4,FALSE)</f>
        <v>#VALUE!</v>
      </c>
      <c r="AE193" s="113" t="e">
        <f>T193-HLOOKUP(V193,Minimas!$C$3:$CD$12,5,FALSE)</f>
        <v>#VALUE!</v>
      </c>
      <c r="AF193" s="113" t="e">
        <f>T193-HLOOKUP(V193,Minimas!$C$3:$CD$12,6,FALSE)</f>
        <v>#VALUE!</v>
      </c>
      <c r="AG193" s="113" t="e">
        <f>T193-HLOOKUP(V193,Minimas!$C$3:$CD$12,7,FALSE)</f>
        <v>#VALUE!</v>
      </c>
      <c r="AH193" s="113" t="e">
        <f>T193-HLOOKUP(V193,Minimas!$C$3:$CD$12,8,FALSE)</f>
        <v>#VALUE!</v>
      </c>
      <c r="AI193" s="113" t="e">
        <f>T193-HLOOKUP(V193,Minimas!$C$3:$CD$12,9,FALSE)</f>
        <v>#VALUE!</v>
      </c>
      <c r="AJ193" s="113" t="e">
        <f>T193-HLOOKUP(V193,Minimas!$C$3:$CD$12,10,FALSE)</f>
        <v>#VALUE!</v>
      </c>
      <c r="AK193" s="114" t="str">
        <f t="shared" si="28"/>
        <v xml:space="preserve"> </v>
      </c>
      <c r="AL193" s="114"/>
      <c r="AM193" s="114" t="str">
        <f t="shared" si="29"/>
        <v xml:space="preserve"> </v>
      </c>
      <c r="AN193" s="114" t="str">
        <f t="shared" si="30"/>
        <v xml:space="preserve"> </v>
      </c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</row>
    <row r="194" spans="2:107" s="5" customFormat="1" ht="30" customHeight="1" x14ac:dyDescent="0.2">
      <c r="B194" s="83"/>
      <c r="C194" s="86"/>
      <c r="D194" s="87"/>
      <c r="E194" s="89"/>
      <c r="F194" s="117"/>
      <c r="G194" s="118"/>
      <c r="H194" s="91"/>
      <c r="I194" s="94"/>
      <c r="J194" s="95"/>
      <c r="K194" s="81"/>
      <c r="L194" s="100"/>
      <c r="M194" s="101"/>
      <c r="N194" s="101"/>
      <c r="O194" s="102" t="str">
        <f t="shared" si="23"/>
        <v/>
      </c>
      <c r="P194" s="100"/>
      <c r="Q194" s="101"/>
      <c r="R194" s="101"/>
      <c r="S194" s="102" t="str">
        <f t="shared" si="24"/>
        <v/>
      </c>
      <c r="T194" s="104" t="str">
        <f t="shared" si="25"/>
        <v/>
      </c>
      <c r="U194" s="105" t="str">
        <f t="shared" si="26"/>
        <v xml:space="preserve">   </v>
      </c>
      <c r="V194" s="106" t="str">
        <f>IF(E194=0," ",IF(E194="H",IF(H194&lt;2000,VLOOKUP(K194,Minimas!$A$15:$G$29,7),IF(AND(H194&gt;1999,H194&lt;2003),VLOOKUP(K194,Minimas!$A$15:$G$29,6),IF(AND(H194&gt;2002,H194&lt;2005),VLOOKUP(K194,Minimas!$A$15:$G$29,5),IF(AND(H194&gt;2004,H194&lt;2007),VLOOKUP(K194,Minimas!$A$15:$G$29,4),VLOOKUP(K194,Minimas!$A$15:$G$29,3))))),IF(H194&lt;2000,VLOOKUP(K194,Minimas!$H$15:$N$29,7),IF(AND(H194&gt;1999,H194&lt;2003),VLOOKUP(K194,Minimas!$H$15:$N$29,6),IF(AND(H194&gt;2002,H194&lt;2005),VLOOKUP(K194,Minimas!$H$15:$N$29,5),IF(AND(H194&gt;2004,H194&lt;2007),VLOOKUP(K194,Minimas!$H$15:$N$29,4),VLOOKUP(K194,Minimas!$H$15:$N$29,3)))))))</f>
        <v xml:space="preserve"> </v>
      </c>
      <c r="W194" s="107" t="str">
        <f t="shared" si="27"/>
        <v/>
      </c>
      <c r="X194" s="42"/>
      <c r="Y194" s="42"/>
      <c r="AB194" s="113" t="e">
        <f>T194-HLOOKUP(V194,Minimas!$C$3:$CD$12,2,FALSE)</f>
        <v>#VALUE!</v>
      </c>
      <c r="AC194" s="113" t="e">
        <f>T194-HLOOKUP(V194,Minimas!$C$3:$CD$12,3,FALSE)</f>
        <v>#VALUE!</v>
      </c>
      <c r="AD194" s="113" t="e">
        <f>T194-HLOOKUP(V194,Minimas!$C$3:$CD$12,4,FALSE)</f>
        <v>#VALUE!</v>
      </c>
      <c r="AE194" s="113" t="e">
        <f>T194-HLOOKUP(V194,Minimas!$C$3:$CD$12,5,FALSE)</f>
        <v>#VALUE!</v>
      </c>
      <c r="AF194" s="113" t="e">
        <f>T194-HLOOKUP(V194,Minimas!$C$3:$CD$12,6,FALSE)</f>
        <v>#VALUE!</v>
      </c>
      <c r="AG194" s="113" t="e">
        <f>T194-HLOOKUP(V194,Minimas!$C$3:$CD$12,7,FALSE)</f>
        <v>#VALUE!</v>
      </c>
      <c r="AH194" s="113" t="e">
        <f>T194-HLOOKUP(V194,Minimas!$C$3:$CD$12,8,FALSE)</f>
        <v>#VALUE!</v>
      </c>
      <c r="AI194" s="113" t="e">
        <f>T194-HLOOKUP(V194,Minimas!$C$3:$CD$12,9,FALSE)</f>
        <v>#VALUE!</v>
      </c>
      <c r="AJ194" s="113" t="e">
        <f>T194-HLOOKUP(V194,Minimas!$C$3:$CD$12,10,FALSE)</f>
        <v>#VALUE!</v>
      </c>
      <c r="AK194" s="114" t="str">
        <f t="shared" si="28"/>
        <v xml:space="preserve"> </v>
      </c>
      <c r="AL194" s="114"/>
      <c r="AM194" s="114" t="str">
        <f t="shared" si="29"/>
        <v xml:space="preserve"> </v>
      </c>
      <c r="AN194" s="114" t="str">
        <f t="shared" si="30"/>
        <v xml:space="preserve"> </v>
      </c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</row>
    <row r="195" spans="2:107" s="5" customFormat="1" ht="30" customHeight="1" x14ac:dyDescent="0.2">
      <c r="B195" s="83"/>
      <c r="C195" s="86"/>
      <c r="D195" s="87"/>
      <c r="E195" s="89"/>
      <c r="F195" s="117"/>
      <c r="G195" s="118"/>
      <c r="H195" s="91"/>
      <c r="I195" s="94"/>
      <c r="J195" s="95"/>
      <c r="K195" s="81"/>
      <c r="L195" s="100"/>
      <c r="M195" s="101"/>
      <c r="N195" s="101"/>
      <c r="O195" s="102" t="str">
        <f t="shared" si="23"/>
        <v/>
      </c>
      <c r="P195" s="100"/>
      <c r="Q195" s="101"/>
      <c r="R195" s="101"/>
      <c r="S195" s="102" t="str">
        <f t="shared" si="24"/>
        <v/>
      </c>
      <c r="T195" s="104" t="str">
        <f t="shared" si="25"/>
        <v/>
      </c>
      <c r="U195" s="105" t="str">
        <f t="shared" si="26"/>
        <v xml:space="preserve">   </v>
      </c>
      <c r="V195" s="106" t="str">
        <f>IF(E195=0," ",IF(E195="H",IF(H195&lt;2000,VLOOKUP(K195,Minimas!$A$15:$G$29,7),IF(AND(H195&gt;1999,H195&lt;2003),VLOOKUP(K195,Minimas!$A$15:$G$29,6),IF(AND(H195&gt;2002,H195&lt;2005),VLOOKUP(K195,Minimas!$A$15:$G$29,5),IF(AND(H195&gt;2004,H195&lt;2007),VLOOKUP(K195,Minimas!$A$15:$G$29,4),VLOOKUP(K195,Minimas!$A$15:$G$29,3))))),IF(H195&lt;2000,VLOOKUP(K195,Minimas!$H$15:$N$29,7),IF(AND(H195&gt;1999,H195&lt;2003),VLOOKUP(K195,Minimas!$H$15:$N$29,6),IF(AND(H195&gt;2002,H195&lt;2005),VLOOKUP(K195,Minimas!$H$15:$N$29,5),IF(AND(H195&gt;2004,H195&lt;2007),VLOOKUP(K195,Minimas!$H$15:$N$29,4),VLOOKUP(K195,Minimas!$H$15:$N$29,3)))))))</f>
        <v xml:space="preserve"> </v>
      </c>
      <c r="W195" s="107" t="str">
        <f t="shared" si="27"/>
        <v/>
      </c>
      <c r="X195" s="42"/>
      <c r="Y195" s="42"/>
      <c r="AB195" s="113" t="e">
        <f>T195-HLOOKUP(V195,Minimas!$C$3:$CD$12,2,FALSE)</f>
        <v>#VALUE!</v>
      </c>
      <c r="AC195" s="113" t="e">
        <f>T195-HLOOKUP(V195,Minimas!$C$3:$CD$12,3,FALSE)</f>
        <v>#VALUE!</v>
      </c>
      <c r="AD195" s="113" t="e">
        <f>T195-HLOOKUP(V195,Minimas!$C$3:$CD$12,4,FALSE)</f>
        <v>#VALUE!</v>
      </c>
      <c r="AE195" s="113" t="e">
        <f>T195-HLOOKUP(V195,Minimas!$C$3:$CD$12,5,FALSE)</f>
        <v>#VALUE!</v>
      </c>
      <c r="AF195" s="113" t="e">
        <f>T195-HLOOKUP(V195,Minimas!$C$3:$CD$12,6,FALSE)</f>
        <v>#VALUE!</v>
      </c>
      <c r="AG195" s="113" t="e">
        <f>T195-HLOOKUP(V195,Minimas!$C$3:$CD$12,7,FALSE)</f>
        <v>#VALUE!</v>
      </c>
      <c r="AH195" s="113" t="e">
        <f>T195-HLOOKUP(V195,Minimas!$C$3:$CD$12,8,FALSE)</f>
        <v>#VALUE!</v>
      </c>
      <c r="AI195" s="113" t="e">
        <f>T195-HLOOKUP(V195,Minimas!$C$3:$CD$12,9,FALSE)</f>
        <v>#VALUE!</v>
      </c>
      <c r="AJ195" s="113" t="e">
        <f>T195-HLOOKUP(V195,Minimas!$C$3:$CD$12,10,FALSE)</f>
        <v>#VALUE!</v>
      </c>
      <c r="AK195" s="114" t="str">
        <f t="shared" si="28"/>
        <v xml:space="preserve"> </v>
      </c>
      <c r="AL195" s="114"/>
      <c r="AM195" s="114" t="str">
        <f t="shared" si="29"/>
        <v xml:space="preserve"> </v>
      </c>
      <c r="AN195" s="114" t="str">
        <f t="shared" si="30"/>
        <v xml:space="preserve"> </v>
      </c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</row>
    <row r="196" spans="2:107" s="5" customFormat="1" ht="30" customHeight="1" x14ac:dyDescent="0.2">
      <c r="B196" s="83"/>
      <c r="C196" s="86"/>
      <c r="D196" s="87"/>
      <c r="E196" s="89"/>
      <c r="F196" s="117"/>
      <c r="G196" s="118"/>
      <c r="H196" s="91"/>
      <c r="I196" s="94"/>
      <c r="J196" s="95"/>
      <c r="K196" s="81"/>
      <c r="L196" s="100"/>
      <c r="M196" s="101"/>
      <c r="N196" s="101"/>
      <c r="O196" s="102" t="str">
        <f t="shared" si="23"/>
        <v/>
      </c>
      <c r="P196" s="100"/>
      <c r="Q196" s="101"/>
      <c r="R196" s="101"/>
      <c r="S196" s="102" t="str">
        <f t="shared" si="24"/>
        <v/>
      </c>
      <c r="T196" s="104" t="str">
        <f t="shared" si="25"/>
        <v/>
      </c>
      <c r="U196" s="105" t="str">
        <f t="shared" si="26"/>
        <v xml:space="preserve">   </v>
      </c>
      <c r="V196" s="106" t="str">
        <f>IF(E196=0," ",IF(E196="H",IF(H196&lt;2000,VLOOKUP(K196,Minimas!$A$15:$G$29,7),IF(AND(H196&gt;1999,H196&lt;2003),VLOOKUP(K196,Minimas!$A$15:$G$29,6),IF(AND(H196&gt;2002,H196&lt;2005),VLOOKUP(K196,Minimas!$A$15:$G$29,5),IF(AND(H196&gt;2004,H196&lt;2007),VLOOKUP(K196,Minimas!$A$15:$G$29,4),VLOOKUP(K196,Minimas!$A$15:$G$29,3))))),IF(H196&lt;2000,VLOOKUP(K196,Minimas!$H$15:$N$29,7),IF(AND(H196&gt;1999,H196&lt;2003),VLOOKUP(K196,Minimas!$H$15:$N$29,6),IF(AND(H196&gt;2002,H196&lt;2005),VLOOKUP(K196,Minimas!$H$15:$N$29,5),IF(AND(H196&gt;2004,H196&lt;2007),VLOOKUP(K196,Minimas!$H$15:$N$29,4),VLOOKUP(K196,Minimas!$H$15:$N$29,3)))))))</f>
        <v xml:space="preserve"> </v>
      </c>
      <c r="W196" s="107" t="str">
        <f t="shared" si="27"/>
        <v/>
      </c>
      <c r="X196" s="42"/>
      <c r="Y196" s="42"/>
      <c r="AB196" s="113" t="e">
        <f>T196-HLOOKUP(V196,Minimas!$C$3:$CD$12,2,FALSE)</f>
        <v>#VALUE!</v>
      </c>
      <c r="AC196" s="113" t="e">
        <f>T196-HLOOKUP(V196,Minimas!$C$3:$CD$12,3,FALSE)</f>
        <v>#VALUE!</v>
      </c>
      <c r="AD196" s="113" t="e">
        <f>T196-HLOOKUP(V196,Minimas!$C$3:$CD$12,4,FALSE)</f>
        <v>#VALUE!</v>
      </c>
      <c r="AE196" s="113" t="e">
        <f>T196-HLOOKUP(V196,Minimas!$C$3:$CD$12,5,FALSE)</f>
        <v>#VALUE!</v>
      </c>
      <c r="AF196" s="113" t="e">
        <f>T196-HLOOKUP(V196,Minimas!$C$3:$CD$12,6,FALSE)</f>
        <v>#VALUE!</v>
      </c>
      <c r="AG196" s="113" t="e">
        <f>T196-HLOOKUP(V196,Minimas!$C$3:$CD$12,7,FALSE)</f>
        <v>#VALUE!</v>
      </c>
      <c r="AH196" s="113" t="e">
        <f>T196-HLOOKUP(V196,Minimas!$C$3:$CD$12,8,FALSE)</f>
        <v>#VALUE!</v>
      </c>
      <c r="AI196" s="113" t="e">
        <f>T196-HLOOKUP(V196,Minimas!$C$3:$CD$12,9,FALSE)</f>
        <v>#VALUE!</v>
      </c>
      <c r="AJ196" s="113" t="e">
        <f>T196-HLOOKUP(V196,Minimas!$C$3:$CD$12,10,FALSE)</f>
        <v>#VALUE!</v>
      </c>
      <c r="AK196" s="114" t="str">
        <f t="shared" si="28"/>
        <v xml:space="preserve"> </v>
      </c>
      <c r="AL196" s="114"/>
      <c r="AM196" s="114" t="str">
        <f t="shared" si="29"/>
        <v xml:space="preserve"> </v>
      </c>
      <c r="AN196" s="114" t="str">
        <f t="shared" si="30"/>
        <v xml:space="preserve"> </v>
      </c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</row>
    <row r="197" spans="2:107" s="5" customFormat="1" ht="30" customHeight="1" x14ac:dyDescent="0.2">
      <c r="B197" s="83"/>
      <c r="C197" s="86"/>
      <c r="D197" s="87"/>
      <c r="E197" s="89"/>
      <c r="F197" s="117"/>
      <c r="G197" s="118"/>
      <c r="H197" s="91"/>
      <c r="I197" s="94"/>
      <c r="J197" s="95"/>
      <c r="K197" s="81"/>
      <c r="L197" s="100"/>
      <c r="M197" s="101"/>
      <c r="N197" s="101"/>
      <c r="O197" s="102" t="str">
        <f t="shared" si="23"/>
        <v/>
      </c>
      <c r="P197" s="100"/>
      <c r="Q197" s="101"/>
      <c r="R197" s="101"/>
      <c r="S197" s="102" t="str">
        <f t="shared" si="24"/>
        <v/>
      </c>
      <c r="T197" s="104" t="str">
        <f t="shared" si="25"/>
        <v/>
      </c>
      <c r="U197" s="105" t="str">
        <f t="shared" si="26"/>
        <v xml:space="preserve">   </v>
      </c>
      <c r="V197" s="106" t="str">
        <f>IF(E197=0," ",IF(E197="H",IF(H197&lt;2000,VLOOKUP(K197,Minimas!$A$15:$G$29,7),IF(AND(H197&gt;1999,H197&lt;2003),VLOOKUP(K197,Minimas!$A$15:$G$29,6),IF(AND(H197&gt;2002,H197&lt;2005),VLOOKUP(K197,Minimas!$A$15:$G$29,5),IF(AND(H197&gt;2004,H197&lt;2007),VLOOKUP(K197,Minimas!$A$15:$G$29,4),VLOOKUP(K197,Minimas!$A$15:$G$29,3))))),IF(H197&lt;2000,VLOOKUP(K197,Minimas!$H$15:$N$29,7),IF(AND(H197&gt;1999,H197&lt;2003),VLOOKUP(K197,Minimas!$H$15:$N$29,6),IF(AND(H197&gt;2002,H197&lt;2005),VLOOKUP(K197,Minimas!$H$15:$N$29,5),IF(AND(H197&gt;2004,H197&lt;2007),VLOOKUP(K197,Minimas!$H$15:$N$29,4),VLOOKUP(K197,Minimas!$H$15:$N$29,3)))))))</f>
        <v xml:space="preserve"> </v>
      </c>
      <c r="W197" s="107" t="str">
        <f t="shared" si="27"/>
        <v/>
      </c>
      <c r="X197" s="42"/>
      <c r="Y197" s="42"/>
      <c r="AB197" s="113" t="e">
        <f>T197-HLOOKUP(V197,Minimas!$C$3:$CD$12,2,FALSE)</f>
        <v>#VALUE!</v>
      </c>
      <c r="AC197" s="113" t="e">
        <f>T197-HLOOKUP(V197,Minimas!$C$3:$CD$12,3,FALSE)</f>
        <v>#VALUE!</v>
      </c>
      <c r="AD197" s="113" t="e">
        <f>T197-HLOOKUP(V197,Minimas!$C$3:$CD$12,4,FALSE)</f>
        <v>#VALUE!</v>
      </c>
      <c r="AE197" s="113" t="e">
        <f>T197-HLOOKUP(V197,Minimas!$C$3:$CD$12,5,FALSE)</f>
        <v>#VALUE!</v>
      </c>
      <c r="AF197" s="113" t="e">
        <f>T197-HLOOKUP(V197,Minimas!$C$3:$CD$12,6,FALSE)</f>
        <v>#VALUE!</v>
      </c>
      <c r="AG197" s="113" t="e">
        <f>T197-HLOOKUP(V197,Minimas!$C$3:$CD$12,7,FALSE)</f>
        <v>#VALUE!</v>
      </c>
      <c r="AH197" s="113" t="e">
        <f>T197-HLOOKUP(V197,Minimas!$C$3:$CD$12,8,FALSE)</f>
        <v>#VALUE!</v>
      </c>
      <c r="AI197" s="113" t="e">
        <f>T197-HLOOKUP(V197,Minimas!$C$3:$CD$12,9,FALSE)</f>
        <v>#VALUE!</v>
      </c>
      <c r="AJ197" s="113" t="e">
        <f>T197-HLOOKUP(V197,Minimas!$C$3:$CD$12,10,FALSE)</f>
        <v>#VALUE!</v>
      </c>
      <c r="AK197" s="114" t="str">
        <f t="shared" si="28"/>
        <v xml:space="preserve"> </v>
      </c>
      <c r="AL197" s="114"/>
      <c r="AM197" s="114" t="str">
        <f t="shared" si="29"/>
        <v xml:space="preserve"> </v>
      </c>
      <c r="AN197" s="114" t="str">
        <f t="shared" si="30"/>
        <v xml:space="preserve"> </v>
      </c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</row>
    <row r="198" spans="2:107" s="5" customFormat="1" ht="30" customHeight="1" x14ac:dyDescent="0.2">
      <c r="B198" s="83"/>
      <c r="C198" s="86"/>
      <c r="D198" s="87"/>
      <c r="E198" s="89"/>
      <c r="F198" s="117"/>
      <c r="G198" s="118"/>
      <c r="H198" s="91"/>
      <c r="I198" s="94"/>
      <c r="J198" s="95"/>
      <c r="K198" s="81"/>
      <c r="L198" s="100"/>
      <c r="M198" s="101"/>
      <c r="N198" s="101"/>
      <c r="O198" s="102" t="str">
        <f t="shared" si="23"/>
        <v/>
      </c>
      <c r="P198" s="100"/>
      <c r="Q198" s="101"/>
      <c r="R198" s="101"/>
      <c r="S198" s="102" t="str">
        <f t="shared" si="24"/>
        <v/>
      </c>
      <c r="T198" s="104" t="str">
        <f t="shared" si="25"/>
        <v/>
      </c>
      <c r="U198" s="105" t="str">
        <f t="shared" si="26"/>
        <v xml:space="preserve">   </v>
      </c>
      <c r="V198" s="106" t="str">
        <f>IF(E198=0," ",IF(E198="H",IF(H198&lt;2000,VLOOKUP(K198,Minimas!$A$15:$G$29,7),IF(AND(H198&gt;1999,H198&lt;2003),VLOOKUP(K198,Minimas!$A$15:$G$29,6),IF(AND(H198&gt;2002,H198&lt;2005),VLOOKUP(K198,Minimas!$A$15:$G$29,5),IF(AND(H198&gt;2004,H198&lt;2007),VLOOKUP(K198,Minimas!$A$15:$G$29,4),VLOOKUP(K198,Minimas!$A$15:$G$29,3))))),IF(H198&lt;2000,VLOOKUP(K198,Minimas!$H$15:$N$29,7),IF(AND(H198&gt;1999,H198&lt;2003),VLOOKUP(K198,Minimas!$H$15:$N$29,6),IF(AND(H198&gt;2002,H198&lt;2005),VLOOKUP(K198,Minimas!$H$15:$N$29,5),IF(AND(H198&gt;2004,H198&lt;2007),VLOOKUP(K198,Minimas!$H$15:$N$29,4),VLOOKUP(K198,Minimas!$H$15:$N$29,3)))))))</f>
        <v xml:space="preserve"> </v>
      </c>
      <c r="W198" s="107" t="str">
        <f t="shared" si="27"/>
        <v/>
      </c>
      <c r="X198" s="42"/>
      <c r="Y198" s="42"/>
      <c r="AB198" s="113" t="e">
        <f>T198-HLOOKUP(V198,Minimas!$C$3:$CD$12,2,FALSE)</f>
        <v>#VALUE!</v>
      </c>
      <c r="AC198" s="113" t="e">
        <f>T198-HLOOKUP(V198,Minimas!$C$3:$CD$12,3,FALSE)</f>
        <v>#VALUE!</v>
      </c>
      <c r="AD198" s="113" t="e">
        <f>T198-HLOOKUP(V198,Minimas!$C$3:$CD$12,4,FALSE)</f>
        <v>#VALUE!</v>
      </c>
      <c r="AE198" s="113" t="e">
        <f>T198-HLOOKUP(V198,Minimas!$C$3:$CD$12,5,FALSE)</f>
        <v>#VALUE!</v>
      </c>
      <c r="AF198" s="113" t="e">
        <f>T198-HLOOKUP(V198,Minimas!$C$3:$CD$12,6,FALSE)</f>
        <v>#VALUE!</v>
      </c>
      <c r="AG198" s="113" t="e">
        <f>T198-HLOOKUP(V198,Minimas!$C$3:$CD$12,7,FALSE)</f>
        <v>#VALUE!</v>
      </c>
      <c r="AH198" s="113" t="e">
        <f>T198-HLOOKUP(V198,Minimas!$C$3:$CD$12,8,FALSE)</f>
        <v>#VALUE!</v>
      </c>
      <c r="AI198" s="113" t="e">
        <f>T198-HLOOKUP(V198,Minimas!$C$3:$CD$12,9,FALSE)</f>
        <v>#VALUE!</v>
      </c>
      <c r="AJ198" s="113" t="e">
        <f>T198-HLOOKUP(V198,Minimas!$C$3:$CD$12,10,FALSE)</f>
        <v>#VALUE!</v>
      </c>
      <c r="AK198" s="114" t="str">
        <f t="shared" si="28"/>
        <v xml:space="preserve"> </v>
      </c>
      <c r="AL198" s="114"/>
      <c r="AM198" s="114" t="str">
        <f t="shared" si="29"/>
        <v xml:space="preserve"> </v>
      </c>
      <c r="AN198" s="114" t="str">
        <f t="shared" si="30"/>
        <v xml:space="preserve"> </v>
      </c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</row>
    <row r="199" spans="2:107" s="5" customFormat="1" ht="30" customHeight="1" x14ac:dyDescent="0.2">
      <c r="B199" s="83"/>
      <c r="C199" s="86"/>
      <c r="D199" s="87"/>
      <c r="E199" s="89"/>
      <c r="F199" s="117"/>
      <c r="G199" s="118"/>
      <c r="H199" s="91"/>
      <c r="I199" s="94"/>
      <c r="J199" s="95"/>
      <c r="K199" s="81"/>
      <c r="L199" s="100"/>
      <c r="M199" s="101"/>
      <c r="N199" s="101"/>
      <c r="O199" s="102" t="str">
        <f t="shared" si="23"/>
        <v/>
      </c>
      <c r="P199" s="100"/>
      <c r="Q199" s="101"/>
      <c r="R199" s="101"/>
      <c r="S199" s="102" t="str">
        <f t="shared" si="24"/>
        <v/>
      </c>
      <c r="T199" s="104" t="str">
        <f t="shared" si="25"/>
        <v/>
      </c>
      <c r="U199" s="105" t="str">
        <f t="shared" si="26"/>
        <v xml:space="preserve">   </v>
      </c>
      <c r="V199" s="106" t="str">
        <f>IF(E199=0," ",IF(E199="H",IF(H199&lt;2000,VLOOKUP(K199,Minimas!$A$15:$G$29,7),IF(AND(H199&gt;1999,H199&lt;2003),VLOOKUP(K199,Minimas!$A$15:$G$29,6),IF(AND(H199&gt;2002,H199&lt;2005),VLOOKUP(K199,Minimas!$A$15:$G$29,5),IF(AND(H199&gt;2004,H199&lt;2007),VLOOKUP(K199,Minimas!$A$15:$G$29,4),VLOOKUP(K199,Minimas!$A$15:$G$29,3))))),IF(H199&lt;2000,VLOOKUP(K199,Minimas!$H$15:$N$29,7),IF(AND(H199&gt;1999,H199&lt;2003),VLOOKUP(K199,Minimas!$H$15:$N$29,6),IF(AND(H199&gt;2002,H199&lt;2005),VLOOKUP(K199,Minimas!$H$15:$N$29,5),IF(AND(H199&gt;2004,H199&lt;2007),VLOOKUP(K199,Minimas!$H$15:$N$29,4),VLOOKUP(K199,Minimas!$H$15:$N$29,3)))))))</f>
        <v xml:space="preserve"> </v>
      </c>
      <c r="W199" s="107" t="str">
        <f t="shared" si="27"/>
        <v/>
      </c>
      <c r="X199" s="42"/>
      <c r="Y199" s="42"/>
      <c r="AB199" s="113" t="e">
        <f>T199-HLOOKUP(V199,Minimas!$C$3:$CD$12,2,FALSE)</f>
        <v>#VALUE!</v>
      </c>
      <c r="AC199" s="113" t="e">
        <f>T199-HLOOKUP(V199,Minimas!$C$3:$CD$12,3,FALSE)</f>
        <v>#VALUE!</v>
      </c>
      <c r="AD199" s="113" t="e">
        <f>T199-HLOOKUP(V199,Minimas!$C$3:$CD$12,4,FALSE)</f>
        <v>#VALUE!</v>
      </c>
      <c r="AE199" s="113" t="e">
        <f>T199-HLOOKUP(V199,Minimas!$C$3:$CD$12,5,FALSE)</f>
        <v>#VALUE!</v>
      </c>
      <c r="AF199" s="113" t="e">
        <f>T199-HLOOKUP(V199,Minimas!$C$3:$CD$12,6,FALSE)</f>
        <v>#VALUE!</v>
      </c>
      <c r="AG199" s="113" t="e">
        <f>T199-HLOOKUP(V199,Minimas!$C$3:$CD$12,7,FALSE)</f>
        <v>#VALUE!</v>
      </c>
      <c r="AH199" s="113" t="e">
        <f>T199-HLOOKUP(V199,Minimas!$C$3:$CD$12,8,FALSE)</f>
        <v>#VALUE!</v>
      </c>
      <c r="AI199" s="113" t="e">
        <f>T199-HLOOKUP(V199,Minimas!$C$3:$CD$12,9,FALSE)</f>
        <v>#VALUE!</v>
      </c>
      <c r="AJ199" s="113" t="e">
        <f>T199-HLOOKUP(V199,Minimas!$C$3:$CD$12,10,FALSE)</f>
        <v>#VALUE!</v>
      </c>
      <c r="AK199" s="114" t="str">
        <f t="shared" si="28"/>
        <v xml:space="preserve"> </v>
      </c>
      <c r="AL199" s="114"/>
      <c r="AM199" s="114" t="str">
        <f t="shared" si="29"/>
        <v xml:space="preserve"> </v>
      </c>
      <c r="AN199" s="114" t="str">
        <f t="shared" si="30"/>
        <v xml:space="preserve"> </v>
      </c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</row>
    <row r="200" spans="2:107" s="5" customFormat="1" ht="30" customHeight="1" x14ac:dyDescent="0.2">
      <c r="B200" s="83"/>
      <c r="C200" s="86"/>
      <c r="D200" s="87"/>
      <c r="E200" s="89"/>
      <c r="F200" s="117"/>
      <c r="G200" s="118"/>
      <c r="H200" s="91"/>
      <c r="I200" s="94"/>
      <c r="J200" s="95"/>
      <c r="K200" s="81"/>
      <c r="L200" s="100"/>
      <c r="M200" s="101"/>
      <c r="N200" s="101"/>
      <c r="O200" s="102" t="str">
        <f t="shared" si="23"/>
        <v/>
      </c>
      <c r="P200" s="100"/>
      <c r="Q200" s="101"/>
      <c r="R200" s="101"/>
      <c r="S200" s="102" t="str">
        <f t="shared" si="24"/>
        <v/>
      </c>
      <c r="T200" s="104" t="str">
        <f t="shared" si="25"/>
        <v/>
      </c>
      <c r="U200" s="105" t="str">
        <f t="shared" si="26"/>
        <v xml:space="preserve">   </v>
      </c>
      <c r="V200" s="106" t="str">
        <f>IF(E200=0," ",IF(E200="H",IF(H200&lt;2000,VLOOKUP(K200,Minimas!$A$15:$G$29,7),IF(AND(H200&gt;1999,H200&lt;2003),VLOOKUP(K200,Minimas!$A$15:$G$29,6),IF(AND(H200&gt;2002,H200&lt;2005),VLOOKUP(K200,Minimas!$A$15:$G$29,5),IF(AND(H200&gt;2004,H200&lt;2007),VLOOKUP(K200,Minimas!$A$15:$G$29,4),VLOOKUP(K200,Minimas!$A$15:$G$29,3))))),IF(H200&lt;2000,VLOOKUP(K200,Minimas!$H$15:$N$29,7),IF(AND(H200&gt;1999,H200&lt;2003),VLOOKUP(K200,Minimas!$H$15:$N$29,6),IF(AND(H200&gt;2002,H200&lt;2005),VLOOKUP(K200,Minimas!$H$15:$N$29,5),IF(AND(H200&gt;2004,H200&lt;2007),VLOOKUP(K200,Minimas!$H$15:$N$29,4),VLOOKUP(K200,Minimas!$H$15:$N$29,3)))))))</f>
        <v xml:space="preserve"> </v>
      </c>
      <c r="W200" s="107" t="str">
        <f t="shared" si="27"/>
        <v/>
      </c>
      <c r="X200" s="42"/>
      <c r="Y200" s="42"/>
      <c r="AB200" s="113" t="e">
        <f>T200-HLOOKUP(V200,Minimas!$C$3:$CD$12,2,FALSE)</f>
        <v>#VALUE!</v>
      </c>
      <c r="AC200" s="113" t="e">
        <f>T200-HLOOKUP(V200,Minimas!$C$3:$CD$12,3,FALSE)</f>
        <v>#VALUE!</v>
      </c>
      <c r="AD200" s="113" t="e">
        <f>T200-HLOOKUP(V200,Minimas!$C$3:$CD$12,4,FALSE)</f>
        <v>#VALUE!</v>
      </c>
      <c r="AE200" s="113" t="e">
        <f>T200-HLOOKUP(V200,Minimas!$C$3:$CD$12,5,FALSE)</f>
        <v>#VALUE!</v>
      </c>
      <c r="AF200" s="113" t="e">
        <f>T200-HLOOKUP(V200,Minimas!$C$3:$CD$12,6,FALSE)</f>
        <v>#VALUE!</v>
      </c>
      <c r="AG200" s="113" t="e">
        <f>T200-HLOOKUP(V200,Minimas!$C$3:$CD$12,7,FALSE)</f>
        <v>#VALUE!</v>
      </c>
      <c r="AH200" s="113" t="e">
        <f>T200-HLOOKUP(V200,Minimas!$C$3:$CD$12,8,FALSE)</f>
        <v>#VALUE!</v>
      </c>
      <c r="AI200" s="113" t="e">
        <f>T200-HLOOKUP(V200,Minimas!$C$3:$CD$12,9,FALSE)</f>
        <v>#VALUE!</v>
      </c>
      <c r="AJ200" s="113" t="e">
        <f>T200-HLOOKUP(V200,Minimas!$C$3:$CD$12,10,FALSE)</f>
        <v>#VALUE!</v>
      </c>
      <c r="AK200" s="114" t="str">
        <f t="shared" si="28"/>
        <v xml:space="preserve"> </v>
      </c>
      <c r="AL200" s="114"/>
      <c r="AM200" s="114" t="str">
        <f t="shared" si="29"/>
        <v xml:space="preserve"> </v>
      </c>
      <c r="AN200" s="114" t="str">
        <f t="shared" si="30"/>
        <v xml:space="preserve"> </v>
      </c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</row>
    <row r="201" spans="2:107" s="5" customFormat="1" ht="30" customHeight="1" x14ac:dyDescent="0.2">
      <c r="B201" s="83"/>
      <c r="C201" s="86"/>
      <c r="D201" s="87"/>
      <c r="E201" s="89"/>
      <c r="F201" s="117"/>
      <c r="G201" s="118"/>
      <c r="H201" s="91"/>
      <c r="I201" s="94"/>
      <c r="J201" s="95"/>
      <c r="K201" s="81"/>
      <c r="L201" s="100"/>
      <c r="M201" s="101"/>
      <c r="N201" s="101"/>
      <c r="O201" s="102" t="str">
        <f t="shared" ref="O201:O210" si="31">IF(E201="","",IF(MAXA(L201:N201)&lt;=0,0,MAXA(L201:N201)))</f>
        <v/>
      </c>
      <c r="P201" s="100"/>
      <c r="Q201" s="101"/>
      <c r="R201" s="101"/>
      <c r="S201" s="102" t="str">
        <f t="shared" ref="S201:S210" si="32">IF(E201="","",IF(MAXA(P201:R201)&lt;=0,0,MAXA(P201:R201)))</f>
        <v/>
      </c>
      <c r="T201" s="104" t="str">
        <f t="shared" ref="T201:T210" si="33">IF(E201="","",IF(OR(O201=0,S201=0),0,O201+S201))</f>
        <v/>
      </c>
      <c r="U201" s="105" t="str">
        <f t="shared" ref="U201:U210" si="34">+CONCATENATE(AM201," ",AN201)</f>
        <v xml:space="preserve">   </v>
      </c>
      <c r="V201" s="106" t="str">
        <f>IF(E201=0," ",IF(E201="H",IF(H201&lt;2000,VLOOKUP(K201,Minimas!$A$15:$G$29,7),IF(AND(H201&gt;1999,H201&lt;2003),VLOOKUP(K201,Minimas!$A$15:$G$29,6),IF(AND(H201&gt;2002,H201&lt;2005),VLOOKUP(K201,Minimas!$A$15:$G$29,5),IF(AND(H201&gt;2004,H201&lt;2007),VLOOKUP(K201,Minimas!$A$15:$G$29,4),VLOOKUP(K201,Minimas!$A$15:$G$29,3))))),IF(H201&lt;2000,VLOOKUP(K201,Minimas!$H$15:$N$29,7),IF(AND(H201&gt;1999,H201&lt;2003),VLOOKUP(K201,Minimas!$H$15:$N$29,6),IF(AND(H201&gt;2002,H201&lt;2005),VLOOKUP(K201,Minimas!$H$15:$N$29,5),IF(AND(H201&gt;2004,H201&lt;2007),VLOOKUP(K201,Minimas!$H$15:$N$29,4),VLOOKUP(K201,Minimas!$H$15:$N$29,3)))))))</f>
        <v xml:space="preserve"> </v>
      </c>
      <c r="W201" s="107" t="str">
        <f t="shared" ref="W201:W210" si="35">IF(E201=" "," ",IF(E201="H",10^(0.75194503*LOG(K201/175.508)^2)*T201,IF(E201="F",10^(0.783497476* LOG(K201/153.655)^2)*T201,"")))</f>
        <v/>
      </c>
      <c r="X201" s="42"/>
      <c r="Y201" s="42"/>
      <c r="AB201" s="113" t="e">
        <f>T201-HLOOKUP(V201,Minimas!$C$3:$CD$12,2,FALSE)</f>
        <v>#VALUE!</v>
      </c>
      <c r="AC201" s="113" t="e">
        <f>T201-HLOOKUP(V201,Minimas!$C$3:$CD$12,3,FALSE)</f>
        <v>#VALUE!</v>
      </c>
      <c r="AD201" s="113" t="e">
        <f>T201-HLOOKUP(V201,Minimas!$C$3:$CD$12,4,FALSE)</f>
        <v>#VALUE!</v>
      </c>
      <c r="AE201" s="113" t="e">
        <f>T201-HLOOKUP(V201,Minimas!$C$3:$CD$12,5,FALSE)</f>
        <v>#VALUE!</v>
      </c>
      <c r="AF201" s="113" t="e">
        <f>T201-HLOOKUP(V201,Minimas!$C$3:$CD$12,6,FALSE)</f>
        <v>#VALUE!</v>
      </c>
      <c r="AG201" s="113" t="e">
        <f>T201-HLOOKUP(V201,Minimas!$C$3:$CD$12,7,FALSE)</f>
        <v>#VALUE!</v>
      </c>
      <c r="AH201" s="113" t="e">
        <f>T201-HLOOKUP(V201,Minimas!$C$3:$CD$12,8,FALSE)</f>
        <v>#VALUE!</v>
      </c>
      <c r="AI201" s="113" t="e">
        <f>T201-HLOOKUP(V201,Minimas!$C$3:$CD$12,9,FALSE)</f>
        <v>#VALUE!</v>
      </c>
      <c r="AJ201" s="113" t="e">
        <f>T201-HLOOKUP(V201,Minimas!$C$3:$CD$12,10,FALSE)</f>
        <v>#VALUE!</v>
      </c>
      <c r="AK201" s="114" t="str">
        <f t="shared" ref="AK201:AK210" si="36">IF(E201=0," ",IF(AJ201&gt;=0,$AJ$5,IF(AI201&gt;=0,$AI$5,IF(AH201&gt;=0,$AH$5,IF(AG201&gt;=0,$AG$5,IF(AF201&gt;=0,$AF$5,IF(AE201&gt;=0,$AE$5,IF(AD201&gt;=0,$AD$5,IF(AC201&gt;=0,$AC$5,$AB$5)))))))))</f>
        <v xml:space="preserve"> </v>
      </c>
      <c r="AL201" s="114"/>
      <c r="AM201" s="114" t="str">
        <f t="shared" ref="AM201:AM210" si="37">IF(AK201="","",AK201)</f>
        <v xml:space="preserve"> </v>
      </c>
      <c r="AN201" s="114" t="str">
        <f t="shared" ref="AN201:AN210" si="38">IF(E201=0," ",IF(AJ201&gt;=0,AJ201,IF(AI201&gt;=0,AI201,IF(AH201&gt;=0,AH201,IF(AG201&gt;=0,AG201,IF(AF201&gt;=0,AF201,IF(AE201&gt;=0,AE201,IF(AD201&gt;=0,AD201,IF(AC201&gt;=0,AC201,AB201)))))))))</f>
        <v xml:space="preserve"> </v>
      </c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</row>
    <row r="202" spans="2:107" s="5" customFormat="1" ht="30" customHeight="1" x14ac:dyDescent="0.2">
      <c r="B202" s="83"/>
      <c r="C202" s="86"/>
      <c r="D202" s="87"/>
      <c r="E202" s="89"/>
      <c r="F202" s="117"/>
      <c r="G202" s="118"/>
      <c r="H202" s="91"/>
      <c r="I202" s="94"/>
      <c r="J202" s="95"/>
      <c r="K202" s="81"/>
      <c r="L202" s="100"/>
      <c r="M202" s="101"/>
      <c r="N202" s="101"/>
      <c r="O202" s="102" t="str">
        <f t="shared" si="31"/>
        <v/>
      </c>
      <c r="P202" s="100"/>
      <c r="Q202" s="101"/>
      <c r="R202" s="101"/>
      <c r="S202" s="102" t="str">
        <f t="shared" si="32"/>
        <v/>
      </c>
      <c r="T202" s="104" t="str">
        <f t="shared" si="33"/>
        <v/>
      </c>
      <c r="U202" s="105" t="str">
        <f t="shared" si="34"/>
        <v xml:space="preserve">   </v>
      </c>
      <c r="V202" s="106" t="str">
        <f>IF(E202=0," ",IF(E202="H",IF(H202&lt;2000,VLOOKUP(K202,Minimas!$A$15:$G$29,7),IF(AND(H202&gt;1999,H202&lt;2003),VLOOKUP(K202,Minimas!$A$15:$G$29,6),IF(AND(H202&gt;2002,H202&lt;2005),VLOOKUP(K202,Minimas!$A$15:$G$29,5),IF(AND(H202&gt;2004,H202&lt;2007),VLOOKUP(K202,Minimas!$A$15:$G$29,4),VLOOKUP(K202,Minimas!$A$15:$G$29,3))))),IF(H202&lt;2000,VLOOKUP(K202,Minimas!$H$15:$N$29,7),IF(AND(H202&gt;1999,H202&lt;2003),VLOOKUP(K202,Minimas!$H$15:$N$29,6),IF(AND(H202&gt;2002,H202&lt;2005),VLOOKUP(K202,Minimas!$H$15:$N$29,5),IF(AND(H202&gt;2004,H202&lt;2007),VLOOKUP(K202,Minimas!$H$15:$N$29,4),VLOOKUP(K202,Minimas!$H$15:$N$29,3)))))))</f>
        <v xml:space="preserve"> </v>
      </c>
      <c r="W202" s="107" t="str">
        <f t="shared" si="35"/>
        <v/>
      </c>
      <c r="X202" s="42"/>
      <c r="Y202" s="42"/>
      <c r="AB202" s="113" t="e">
        <f>T202-HLOOKUP(V202,Minimas!$C$3:$CD$12,2,FALSE)</f>
        <v>#VALUE!</v>
      </c>
      <c r="AC202" s="113" t="e">
        <f>T202-HLOOKUP(V202,Minimas!$C$3:$CD$12,3,FALSE)</f>
        <v>#VALUE!</v>
      </c>
      <c r="AD202" s="113" t="e">
        <f>T202-HLOOKUP(V202,Minimas!$C$3:$CD$12,4,FALSE)</f>
        <v>#VALUE!</v>
      </c>
      <c r="AE202" s="113" t="e">
        <f>T202-HLOOKUP(V202,Minimas!$C$3:$CD$12,5,FALSE)</f>
        <v>#VALUE!</v>
      </c>
      <c r="AF202" s="113" t="e">
        <f>T202-HLOOKUP(V202,Minimas!$C$3:$CD$12,6,FALSE)</f>
        <v>#VALUE!</v>
      </c>
      <c r="AG202" s="113" t="e">
        <f>T202-HLOOKUP(V202,Minimas!$C$3:$CD$12,7,FALSE)</f>
        <v>#VALUE!</v>
      </c>
      <c r="AH202" s="113" t="e">
        <f>T202-HLOOKUP(V202,Minimas!$C$3:$CD$12,8,FALSE)</f>
        <v>#VALUE!</v>
      </c>
      <c r="AI202" s="113" t="e">
        <f>T202-HLOOKUP(V202,Minimas!$C$3:$CD$12,9,FALSE)</f>
        <v>#VALUE!</v>
      </c>
      <c r="AJ202" s="113" t="e">
        <f>T202-HLOOKUP(V202,Minimas!$C$3:$CD$12,10,FALSE)</f>
        <v>#VALUE!</v>
      </c>
      <c r="AK202" s="114" t="str">
        <f t="shared" si="36"/>
        <v xml:space="preserve"> </v>
      </c>
      <c r="AL202" s="114"/>
      <c r="AM202" s="114" t="str">
        <f t="shared" si="37"/>
        <v xml:space="preserve"> </v>
      </c>
      <c r="AN202" s="114" t="str">
        <f t="shared" si="38"/>
        <v xml:space="preserve"> </v>
      </c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</row>
    <row r="203" spans="2:107" s="5" customFormat="1" ht="30" customHeight="1" x14ac:dyDescent="0.2">
      <c r="B203" s="83"/>
      <c r="C203" s="86"/>
      <c r="D203" s="87"/>
      <c r="E203" s="89"/>
      <c r="F203" s="117"/>
      <c r="G203" s="118"/>
      <c r="H203" s="91"/>
      <c r="I203" s="94"/>
      <c r="J203" s="95"/>
      <c r="K203" s="81"/>
      <c r="L203" s="100"/>
      <c r="M203" s="101"/>
      <c r="N203" s="101"/>
      <c r="O203" s="102" t="str">
        <f t="shared" si="31"/>
        <v/>
      </c>
      <c r="P203" s="100"/>
      <c r="Q203" s="101"/>
      <c r="R203" s="101"/>
      <c r="S203" s="102" t="str">
        <f t="shared" si="32"/>
        <v/>
      </c>
      <c r="T203" s="104" t="str">
        <f t="shared" si="33"/>
        <v/>
      </c>
      <c r="U203" s="105" t="str">
        <f t="shared" si="34"/>
        <v xml:space="preserve">   </v>
      </c>
      <c r="V203" s="106" t="str">
        <f>IF(E203=0," ",IF(E203="H",IF(H203&lt;2000,VLOOKUP(K203,Minimas!$A$15:$G$29,7),IF(AND(H203&gt;1999,H203&lt;2003),VLOOKUP(K203,Minimas!$A$15:$G$29,6),IF(AND(H203&gt;2002,H203&lt;2005),VLOOKUP(K203,Minimas!$A$15:$G$29,5),IF(AND(H203&gt;2004,H203&lt;2007),VLOOKUP(K203,Minimas!$A$15:$G$29,4),VLOOKUP(K203,Minimas!$A$15:$G$29,3))))),IF(H203&lt;2000,VLOOKUP(K203,Minimas!$H$15:$N$29,7),IF(AND(H203&gt;1999,H203&lt;2003),VLOOKUP(K203,Minimas!$H$15:$N$29,6),IF(AND(H203&gt;2002,H203&lt;2005),VLOOKUP(K203,Minimas!$H$15:$N$29,5),IF(AND(H203&gt;2004,H203&lt;2007),VLOOKUP(K203,Minimas!$H$15:$N$29,4),VLOOKUP(K203,Minimas!$H$15:$N$29,3)))))))</f>
        <v xml:space="preserve"> </v>
      </c>
      <c r="W203" s="107" t="str">
        <f t="shared" si="35"/>
        <v/>
      </c>
      <c r="X203" s="42"/>
      <c r="Y203" s="42"/>
      <c r="AB203" s="113" t="e">
        <f>T203-HLOOKUP(V203,Minimas!$C$3:$CD$12,2,FALSE)</f>
        <v>#VALUE!</v>
      </c>
      <c r="AC203" s="113" t="e">
        <f>T203-HLOOKUP(V203,Minimas!$C$3:$CD$12,3,FALSE)</f>
        <v>#VALUE!</v>
      </c>
      <c r="AD203" s="113" t="e">
        <f>T203-HLOOKUP(V203,Minimas!$C$3:$CD$12,4,FALSE)</f>
        <v>#VALUE!</v>
      </c>
      <c r="AE203" s="113" t="e">
        <f>T203-HLOOKUP(V203,Minimas!$C$3:$CD$12,5,FALSE)</f>
        <v>#VALUE!</v>
      </c>
      <c r="AF203" s="113" t="e">
        <f>T203-HLOOKUP(V203,Minimas!$C$3:$CD$12,6,FALSE)</f>
        <v>#VALUE!</v>
      </c>
      <c r="AG203" s="113" t="e">
        <f>T203-HLOOKUP(V203,Minimas!$C$3:$CD$12,7,FALSE)</f>
        <v>#VALUE!</v>
      </c>
      <c r="AH203" s="113" t="e">
        <f>T203-HLOOKUP(V203,Minimas!$C$3:$CD$12,8,FALSE)</f>
        <v>#VALUE!</v>
      </c>
      <c r="AI203" s="113" t="e">
        <f>T203-HLOOKUP(V203,Minimas!$C$3:$CD$12,9,FALSE)</f>
        <v>#VALUE!</v>
      </c>
      <c r="AJ203" s="113" t="e">
        <f>T203-HLOOKUP(V203,Minimas!$C$3:$CD$12,10,FALSE)</f>
        <v>#VALUE!</v>
      </c>
      <c r="AK203" s="114" t="str">
        <f t="shared" si="36"/>
        <v xml:space="preserve"> </v>
      </c>
      <c r="AL203" s="114"/>
      <c r="AM203" s="114" t="str">
        <f t="shared" si="37"/>
        <v xml:space="preserve"> </v>
      </c>
      <c r="AN203" s="114" t="str">
        <f t="shared" si="38"/>
        <v xml:space="preserve"> </v>
      </c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</row>
    <row r="204" spans="2:107" s="5" customFormat="1" ht="30" customHeight="1" x14ac:dyDescent="0.2">
      <c r="B204" s="83"/>
      <c r="C204" s="86"/>
      <c r="D204" s="87"/>
      <c r="E204" s="89"/>
      <c r="F204" s="117"/>
      <c r="G204" s="118"/>
      <c r="H204" s="91"/>
      <c r="I204" s="94"/>
      <c r="J204" s="95"/>
      <c r="K204" s="81"/>
      <c r="L204" s="100"/>
      <c r="M204" s="101"/>
      <c r="N204" s="101"/>
      <c r="O204" s="102" t="str">
        <f t="shared" si="31"/>
        <v/>
      </c>
      <c r="P204" s="100"/>
      <c r="Q204" s="101"/>
      <c r="R204" s="101"/>
      <c r="S204" s="102" t="str">
        <f t="shared" si="32"/>
        <v/>
      </c>
      <c r="T204" s="104" t="str">
        <f t="shared" si="33"/>
        <v/>
      </c>
      <c r="U204" s="105" t="str">
        <f t="shared" si="34"/>
        <v xml:space="preserve">   </v>
      </c>
      <c r="V204" s="106" t="str">
        <f>IF(E204=0," ",IF(E204="H",IF(H204&lt;2000,VLOOKUP(K204,Minimas!$A$15:$G$29,7),IF(AND(H204&gt;1999,H204&lt;2003),VLOOKUP(K204,Minimas!$A$15:$G$29,6),IF(AND(H204&gt;2002,H204&lt;2005),VLOOKUP(K204,Minimas!$A$15:$G$29,5),IF(AND(H204&gt;2004,H204&lt;2007),VLOOKUP(K204,Minimas!$A$15:$G$29,4),VLOOKUP(K204,Minimas!$A$15:$G$29,3))))),IF(H204&lt;2000,VLOOKUP(K204,Minimas!$H$15:$N$29,7),IF(AND(H204&gt;1999,H204&lt;2003),VLOOKUP(K204,Minimas!$H$15:$N$29,6),IF(AND(H204&gt;2002,H204&lt;2005),VLOOKUP(K204,Minimas!$H$15:$N$29,5),IF(AND(H204&gt;2004,H204&lt;2007),VLOOKUP(K204,Minimas!$H$15:$N$29,4),VLOOKUP(K204,Minimas!$H$15:$N$29,3)))))))</f>
        <v xml:space="preserve"> </v>
      </c>
      <c r="W204" s="107" t="str">
        <f t="shared" si="35"/>
        <v/>
      </c>
      <c r="X204" s="42"/>
      <c r="Y204" s="42"/>
      <c r="AB204" s="113" t="e">
        <f>T204-HLOOKUP(V204,Minimas!$C$3:$CD$12,2,FALSE)</f>
        <v>#VALUE!</v>
      </c>
      <c r="AC204" s="113" t="e">
        <f>T204-HLOOKUP(V204,Minimas!$C$3:$CD$12,3,FALSE)</f>
        <v>#VALUE!</v>
      </c>
      <c r="AD204" s="113" t="e">
        <f>T204-HLOOKUP(V204,Minimas!$C$3:$CD$12,4,FALSE)</f>
        <v>#VALUE!</v>
      </c>
      <c r="AE204" s="113" t="e">
        <f>T204-HLOOKUP(V204,Minimas!$C$3:$CD$12,5,FALSE)</f>
        <v>#VALUE!</v>
      </c>
      <c r="AF204" s="113" t="e">
        <f>T204-HLOOKUP(V204,Minimas!$C$3:$CD$12,6,FALSE)</f>
        <v>#VALUE!</v>
      </c>
      <c r="AG204" s="113" t="e">
        <f>T204-HLOOKUP(V204,Minimas!$C$3:$CD$12,7,FALSE)</f>
        <v>#VALUE!</v>
      </c>
      <c r="AH204" s="113" t="e">
        <f>T204-HLOOKUP(V204,Minimas!$C$3:$CD$12,8,FALSE)</f>
        <v>#VALUE!</v>
      </c>
      <c r="AI204" s="113" t="e">
        <f>T204-HLOOKUP(V204,Minimas!$C$3:$CD$12,9,FALSE)</f>
        <v>#VALUE!</v>
      </c>
      <c r="AJ204" s="113" t="e">
        <f>T204-HLOOKUP(V204,Minimas!$C$3:$CD$12,10,FALSE)</f>
        <v>#VALUE!</v>
      </c>
      <c r="AK204" s="114" t="str">
        <f t="shared" si="36"/>
        <v xml:space="preserve"> </v>
      </c>
      <c r="AL204" s="114"/>
      <c r="AM204" s="114" t="str">
        <f t="shared" si="37"/>
        <v xml:space="preserve"> </v>
      </c>
      <c r="AN204" s="114" t="str">
        <f t="shared" si="38"/>
        <v xml:space="preserve"> </v>
      </c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</row>
    <row r="205" spans="2:107" s="5" customFormat="1" ht="30" customHeight="1" x14ac:dyDescent="0.2">
      <c r="B205" s="83"/>
      <c r="C205" s="86"/>
      <c r="D205" s="87"/>
      <c r="E205" s="89"/>
      <c r="F205" s="117"/>
      <c r="G205" s="118"/>
      <c r="H205" s="91"/>
      <c r="I205" s="94"/>
      <c r="J205" s="95"/>
      <c r="K205" s="81"/>
      <c r="L205" s="100"/>
      <c r="M205" s="101"/>
      <c r="N205" s="101"/>
      <c r="O205" s="102" t="str">
        <f t="shared" si="31"/>
        <v/>
      </c>
      <c r="P205" s="100"/>
      <c r="Q205" s="101"/>
      <c r="R205" s="101"/>
      <c r="S205" s="102" t="str">
        <f t="shared" si="32"/>
        <v/>
      </c>
      <c r="T205" s="104" t="str">
        <f t="shared" si="33"/>
        <v/>
      </c>
      <c r="U205" s="105" t="str">
        <f t="shared" si="34"/>
        <v xml:space="preserve">   </v>
      </c>
      <c r="V205" s="106" t="str">
        <f>IF(E205=0," ",IF(E205="H",IF(H205&lt;2000,VLOOKUP(K205,Minimas!$A$15:$G$29,7),IF(AND(H205&gt;1999,H205&lt;2003),VLOOKUP(K205,Minimas!$A$15:$G$29,6),IF(AND(H205&gt;2002,H205&lt;2005),VLOOKUP(K205,Minimas!$A$15:$G$29,5),IF(AND(H205&gt;2004,H205&lt;2007),VLOOKUP(K205,Minimas!$A$15:$G$29,4),VLOOKUP(K205,Minimas!$A$15:$G$29,3))))),IF(H205&lt;2000,VLOOKUP(K205,Minimas!$H$15:$N$29,7),IF(AND(H205&gt;1999,H205&lt;2003),VLOOKUP(K205,Minimas!$H$15:$N$29,6),IF(AND(H205&gt;2002,H205&lt;2005),VLOOKUP(K205,Minimas!$H$15:$N$29,5),IF(AND(H205&gt;2004,H205&lt;2007),VLOOKUP(K205,Minimas!$H$15:$N$29,4),VLOOKUP(K205,Minimas!$H$15:$N$29,3)))))))</f>
        <v xml:space="preserve"> </v>
      </c>
      <c r="W205" s="107" t="str">
        <f t="shared" si="35"/>
        <v/>
      </c>
      <c r="X205" s="42"/>
      <c r="Y205" s="42"/>
      <c r="AB205" s="113" t="e">
        <f>T205-HLOOKUP(V205,Minimas!$C$3:$CD$12,2,FALSE)</f>
        <v>#VALUE!</v>
      </c>
      <c r="AC205" s="113" t="e">
        <f>T205-HLOOKUP(V205,Minimas!$C$3:$CD$12,3,FALSE)</f>
        <v>#VALUE!</v>
      </c>
      <c r="AD205" s="113" t="e">
        <f>T205-HLOOKUP(V205,Minimas!$C$3:$CD$12,4,FALSE)</f>
        <v>#VALUE!</v>
      </c>
      <c r="AE205" s="113" t="e">
        <f>T205-HLOOKUP(V205,Minimas!$C$3:$CD$12,5,FALSE)</f>
        <v>#VALUE!</v>
      </c>
      <c r="AF205" s="113" t="e">
        <f>T205-HLOOKUP(V205,Minimas!$C$3:$CD$12,6,FALSE)</f>
        <v>#VALUE!</v>
      </c>
      <c r="AG205" s="113" t="e">
        <f>T205-HLOOKUP(V205,Minimas!$C$3:$CD$12,7,FALSE)</f>
        <v>#VALUE!</v>
      </c>
      <c r="AH205" s="113" t="e">
        <f>T205-HLOOKUP(V205,Minimas!$C$3:$CD$12,8,FALSE)</f>
        <v>#VALUE!</v>
      </c>
      <c r="AI205" s="113" t="e">
        <f>T205-HLOOKUP(V205,Minimas!$C$3:$CD$12,9,FALSE)</f>
        <v>#VALUE!</v>
      </c>
      <c r="AJ205" s="113" t="e">
        <f>T205-HLOOKUP(V205,Minimas!$C$3:$CD$12,10,FALSE)</f>
        <v>#VALUE!</v>
      </c>
      <c r="AK205" s="114" t="str">
        <f t="shared" si="36"/>
        <v xml:space="preserve"> </v>
      </c>
      <c r="AL205" s="114"/>
      <c r="AM205" s="114" t="str">
        <f t="shared" si="37"/>
        <v xml:space="preserve"> </v>
      </c>
      <c r="AN205" s="114" t="str">
        <f t="shared" si="38"/>
        <v xml:space="preserve"> </v>
      </c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</row>
    <row r="206" spans="2:107" s="5" customFormat="1" ht="30" customHeight="1" x14ac:dyDescent="0.2">
      <c r="B206" s="83"/>
      <c r="C206" s="86"/>
      <c r="D206" s="87"/>
      <c r="E206" s="89"/>
      <c r="F206" s="117"/>
      <c r="G206" s="118"/>
      <c r="H206" s="91"/>
      <c r="I206" s="94"/>
      <c r="J206" s="95"/>
      <c r="K206" s="81"/>
      <c r="L206" s="100"/>
      <c r="M206" s="101"/>
      <c r="N206" s="101"/>
      <c r="O206" s="102" t="str">
        <f t="shared" si="31"/>
        <v/>
      </c>
      <c r="P206" s="100"/>
      <c r="Q206" s="101"/>
      <c r="R206" s="101"/>
      <c r="S206" s="102" t="str">
        <f t="shared" si="32"/>
        <v/>
      </c>
      <c r="T206" s="104" t="str">
        <f t="shared" si="33"/>
        <v/>
      </c>
      <c r="U206" s="105" t="str">
        <f t="shared" si="34"/>
        <v xml:space="preserve">   </v>
      </c>
      <c r="V206" s="106" t="str">
        <f>IF(E206=0," ",IF(E206="H",IF(H206&lt;2000,VLOOKUP(K206,Minimas!$A$15:$G$29,7),IF(AND(H206&gt;1999,H206&lt;2003),VLOOKUP(K206,Minimas!$A$15:$G$29,6),IF(AND(H206&gt;2002,H206&lt;2005),VLOOKUP(K206,Minimas!$A$15:$G$29,5),IF(AND(H206&gt;2004,H206&lt;2007),VLOOKUP(K206,Minimas!$A$15:$G$29,4),VLOOKUP(K206,Minimas!$A$15:$G$29,3))))),IF(H206&lt;2000,VLOOKUP(K206,Minimas!$H$15:$N$29,7),IF(AND(H206&gt;1999,H206&lt;2003),VLOOKUP(K206,Minimas!$H$15:$N$29,6),IF(AND(H206&gt;2002,H206&lt;2005),VLOOKUP(K206,Minimas!$H$15:$N$29,5),IF(AND(H206&gt;2004,H206&lt;2007),VLOOKUP(K206,Minimas!$H$15:$N$29,4),VLOOKUP(K206,Minimas!$H$15:$N$29,3)))))))</f>
        <v xml:space="preserve"> </v>
      </c>
      <c r="W206" s="107" t="str">
        <f t="shared" si="35"/>
        <v/>
      </c>
      <c r="X206" s="42"/>
      <c r="Y206" s="42"/>
      <c r="AB206" s="113" t="e">
        <f>T206-HLOOKUP(V206,Minimas!$C$3:$CD$12,2,FALSE)</f>
        <v>#VALUE!</v>
      </c>
      <c r="AC206" s="113" t="e">
        <f>T206-HLOOKUP(V206,Minimas!$C$3:$CD$12,3,FALSE)</f>
        <v>#VALUE!</v>
      </c>
      <c r="AD206" s="113" t="e">
        <f>T206-HLOOKUP(V206,Minimas!$C$3:$CD$12,4,FALSE)</f>
        <v>#VALUE!</v>
      </c>
      <c r="AE206" s="113" t="e">
        <f>T206-HLOOKUP(V206,Minimas!$C$3:$CD$12,5,FALSE)</f>
        <v>#VALUE!</v>
      </c>
      <c r="AF206" s="113" t="e">
        <f>T206-HLOOKUP(V206,Minimas!$C$3:$CD$12,6,FALSE)</f>
        <v>#VALUE!</v>
      </c>
      <c r="AG206" s="113" t="e">
        <f>T206-HLOOKUP(V206,Minimas!$C$3:$CD$12,7,FALSE)</f>
        <v>#VALUE!</v>
      </c>
      <c r="AH206" s="113" t="e">
        <f>T206-HLOOKUP(V206,Minimas!$C$3:$CD$12,8,FALSE)</f>
        <v>#VALUE!</v>
      </c>
      <c r="AI206" s="113" t="e">
        <f>T206-HLOOKUP(V206,Minimas!$C$3:$CD$12,9,FALSE)</f>
        <v>#VALUE!</v>
      </c>
      <c r="AJ206" s="113" t="e">
        <f>T206-HLOOKUP(V206,Minimas!$C$3:$CD$12,10,FALSE)</f>
        <v>#VALUE!</v>
      </c>
      <c r="AK206" s="114" t="str">
        <f t="shared" si="36"/>
        <v xml:space="preserve"> </v>
      </c>
      <c r="AL206" s="114"/>
      <c r="AM206" s="114" t="str">
        <f t="shared" si="37"/>
        <v xml:space="preserve"> </v>
      </c>
      <c r="AN206" s="114" t="str">
        <f t="shared" si="38"/>
        <v xml:space="preserve"> </v>
      </c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</row>
    <row r="207" spans="2:107" s="5" customFormat="1" ht="30" customHeight="1" x14ac:dyDescent="0.2">
      <c r="B207" s="83"/>
      <c r="C207" s="86"/>
      <c r="D207" s="87"/>
      <c r="E207" s="89"/>
      <c r="F207" s="117"/>
      <c r="G207" s="118"/>
      <c r="H207" s="91"/>
      <c r="I207" s="94"/>
      <c r="J207" s="95"/>
      <c r="K207" s="81"/>
      <c r="L207" s="100"/>
      <c r="M207" s="101"/>
      <c r="N207" s="101"/>
      <c r="O207" s="102" t="str">
        <f t="shared" si="31"/>
        <v/>
      </c>
      <c r="P207" s="100"/>
      <c r="Q207" s="101"/>
      <c r="R207" s="101"/>
      <c r="S207" s="102" t="str">
        <f t="shared" si="32"/>
        <v/>
      </c>
      <c r="T207" s="104" t="str">
        <f t="shared" si="33"/>
        <v/>
      </c>
      <c r="U207" s="105" t="str">
        <f t="shared" si="34"/>
        <v xml:space="preserve">   </v>
      </c>
      <c r="V207" s="106" t="str">
        <f>IF(E207=0," ",IF(E207="H",IF(H207&lt;2000,VLOOKUP(K207,Minimas!$A$15:$G$29,7),IF(AND(H207&gt;1999,H207&lt;2003),VLOOKUP(K207,Minimas!$A$15:$G$29,6),IF(AND(H207&gt;2002,H207&lt;2005),VLOOKUP(K207,Minimas!$A$15:$G$29,5),IF(AND(H207&gt;2004,H207&lt;2007),VLOOKUP(K207,Minimas!$A$15:$G$29,4),VLOOKUP(K207,Minimas!$A$15:$G$29,3))))),IF(H207&lt;2000,VLOOKUP(K207,Minimas!$H$15:$N$29,7),IF(AND(H207&gt;1999,H207&lt;2003),VLOOKUP(K207,Minimas!$H$15:$N$29,6),IF(AND(H207&gt;2002,H207&lt;2005),VLOOKUP(K207,Minimas!$H$15:$N$29,5),IF(AND(H207&gt;2004,H207&lt;2007),VLOOKUP(K207,Minimas!$H$15:$N$29,4),VLOOKUP(K207,Minimas!$H$15:$N$29,3)))))))</f>
        <v xml:space="preserve"> </v>
      </c>
      <c r="W207" s="107" t="str">
        <f t="shared" si="35"/>
        <v/>
      </c>
      <c r="X207" s="42"/>
      <c r="Y207" s="42"/>
      <c r="AB207" s="113" t="e">
        <f>T207-HLOOKUP(V207,Minimas!$C$3:$CD$12,2,FALSE)</f>
        <v>#VALUE!</v>
      </c>
      <c r="AC207" s="113" t="e">
        <f>T207-HLOOKUP(V207,Minimas!$C$3:$CD$12,3,FALSE)</f>
        <v>#VALUE!</v>
      </c>
      <c r="AD207" s="113" t="e">
        <f>T207-HLOOKUP(V207,Minimas!$C$3:$CD$12,4,FALSE)</f>
        <v>#VALUE!</v>
      </c>
      <c r="AE207" s="113" t="e">
        <f>T207-HLOOKUP(V207,Minimas!$C$3:$CD$12,5,FALSE)</f>
        <v>#VALUE!</v>
      </c>
      <c r="AF207" s="113" t="e">
        <f>T207-HLOOKUP(V207,Minimas!$C$3:$CD$12,6,FALSE)</f>
        <v>#VALUE!</v>
      </c>
      <c r="AG207" s="113" t="e">
        <f>T207-HLOOKUP(V207,Minimas!$C$3:$CD$12,7,FALSE)</f>
        <v>#VALUE!</v>
      </c>
      <c r="AH207" s="113" t="e">
        <f>T207-HLOOKUP(V207,Minimas!$C$3:$CD$12,8,FALSE)</f>
        <v>#VALUE!</v>
      </c>
      <c r="AI207" s="113" t="e">
        <f>T207-HLOOKUP(V207,Minimas!$C$3:$CD$12,9,FALSE)</f>
        <v>#VALUE!</v>
      </c>
      <c r="AJ207" s="113" t="e">
        <f>T207-HLOOKUP(V207,Minimas!$C$3:$CD$12,10,FALSE)</f>
        <v>#VALUE!</v>
      </c>
      <c r="AK207" s="114" t="str">
        <f t="shared" si="36"/>
        <v xml:space="preserve"> </v>
      </c>
      <c r="AL207" s="114"/>
      <c r="AM207" s="114" t="str">
        <f t="shared" si="37"/>
        <v xml:space="preserve"> </v>
      </c>
      <c r="AN207" s="114" t="str">
        <f t="shared" si="38"/>
        <v xml:space="preserve"> </v>
      </c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</row>
    <row r="208" spans="2:107" s="5" customFormat="1" ht="30" customHeight="1" x14ac:dyDescent="0.2">
      <c r="B208" s="83"/>
      <c r="C208" s="86"/>
      <c r="D208" s="87"/>
      <c r="E208" s="89"/>
      <c r="F208" s="117"/>
      <c r="G208" s="118"/>
      <c r="H208" s="91"/>
      <c r="I208" s="94"/>
      <c r="J208" s="95"/>
      <c r="K208" s="81"/>
      <c r="L208" s="100"/>
      <c r="M208" s="101"/>
      <c r="N208" s="101"/>
      <c r="O208" s="102" t="str">
        <f t="shared" si="31"/>
        <v/>
      </c>
      <c r="P208" s="100"/>
      <c r="Q208" s="101"/>
      <c r="R208" s="101"/>
      <c r="S208" s="102" t="str">
        <f t="shared" si="32"/>
        <v/>
      </c>
      <c r="T208" s="104" t="str">
        <f t="shared" si="33"/>
        <v/>
      </c>
      <c r="U208" s="105" t="str">
        <f t="shared" si="34"/>
        <v xml:space="preserve">   </v>
      </c>
      <c r="V208" s="106" t="str">
        <f>IF(E208=0," ",IF(E208="H",IF(H208&lt;2000,VLOOKUP(K208,Minimas!$A$15:$G$29,7),IF(AND(H208&gt;1999,H208&lt;2003),VLOOKUP(K208,Minimas!$A$15:$G$29,6),IF(AND(H208&gt;2002,H208&lt;2005),VLOOKUP(K208,Minimas!$A$15:$G$29,5),IF(AND(H208&gt;2004,H208&lt;2007),VLOOKUP(K208,Minimas!$A$15:$G$29,4),VLOOKUP(K208,Minimas!$A$15:$G$29,3))))),IF(H208&lt;2000,VLOOKUP(K208,Minimas!$H$15:$N$29,7),IF(AND(H208&gt;1999,H208&lt;2003),VLOOKUP(K208,Minimas!$H$15:$N$29,6),IF(AND(H208&gt;2002,H208&lt;2005),VLOOKUP(K208,Minimas!$H$15:$N$29,5),IF(AND(H208&gt;2004,H208&lt;2007),VLOOKUP(K208,Minimas!$H$15:$N$29,4),VLOOKUP(K208,Minimas!$H$15:$N$29,3)))))))</f>
        <v xml:space="preserve"> </v>
      </c>
      <c r="W208" s="107" t="str">
        <f t="shared" si="35"/>
        <v/>
      </c>
      <c r="X208" s="42"/>
      <c r="Y208" s="42"/>
      <c r="AB208" s="113" t="e">
        <f>T208-HLOOKUP(V208,Minimas!$C$3:$CD$12,2,FALSE)</f>
        <v>#VALUE!</v>
      </c>
      <c r="AC208" s="113" t="e">
        <f>T208-HLOOKUP(V208,Minimas!$C$3:$CD$12,3,FALSE)</f>
        <v>#VALUE!</v>
      </c>
      <c r="AD208" s="113" t="e">
        <f>T208-HLOOKUP(V208,Minimas!$C$3:$CD$12,4,FALSE)</f>
        <v>#VALUE!</v>
      </c>
      <c r="AE208" s="113" t="e">
        <f>T208-HLOOKUP(V208,Minimas!$C$3:$CD$12,5,FALSE)</f>
        <v>#VALUE!</v>
      </c>
      <c r="AF208" s="113" t="e">
        <f>T208-HLOOKUP(V208,Minimas!$C$3:$CD$12,6,FALSE)</f>
        <v>#VALUE!</v>
      </c>
      <c r="AG208" s="113" t="e">
        <f>T208-HLOOKUP(V208,Minimas!$C$3:$CD$12,7,FALSE)</f>
        <v>#VALUE!</v>
      </c>
      <c r="AH208" s="113" t="e">
        <f>T208-HLOOKUP(V208,Minimas!$C$3:$CD$12,8,FALSE)</f>
        <v>#VALUE!</v>
      </c>
      <c r="AI208" s="113" t="e">
        <f>T208-HLOOKUP(V208,Minimas!$C$3:$CD$12,9,FALSE)</f>
        <v>#VALUE!</v>
      </c>
      <c r="AJ208" s="113" t="e">
        <f>T208-HLOOKUP(V208,Minimas!$C$3:$CD$12,10,FALSE)</f>
        <v>#VALUE!</v>
      </c>
      <c r="AK208" s="114" t="str">
        <f t="shared" si="36"/>
        <v xml:space="preserve"> </v>
      </c>
      <c r="AL208" s="114"/>
      <c r="AM208" s="114" t="str">
        <f t="shared" si="37"/>
        <v xml:space="preserve"> </v>
      </c>
      <c r="AN208" s="114" t="str">
        <f t="shared" si="38"/>
        <v xml:space="preserve"> </v>
      </c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</row>
    <row r="209" spans="2:107" s="5" customFormat="1" ht="30" customHeight="1" x14ac:dyDescent="0.2">
      <c r="B209" s="83"/>
      <c r="C209" s="86"/>
      <c r="D209" s="87"/>
      <c r="E209" s="89"/>
      <c r="F209" s="117"/>
      <c r="G209" s="118"/>
      <c r="H209" s="91"/>
      <c r="I209" s="94"/>
      <c r="J209" s="95"/>
      <c r="K209" s="81"/>
      <c r="L209" s="100"/>
      <c r="M209" s="101"/>
      <c r="N209" s="101"/>
      <c r="O209" s="102" t="str">
        <f t="shared" si="31"/>
        <v/>
      </c>
      <c r="P209" s="100"/>
      <c r="Q209" s="101"/>
      <c r="R209" s="101"/>
      <c r="S209" s="102" t="str">
        <f t="shared" si="32"/>
        <v/>
      </c>
      <c r="T209" s="104" t="str">
        <f t="shared" si="33"/>
        <v/>
      </c>
      <c r="U209" s="105" t="str">
        <f t="shared" si="34"/>
        <v xml:space="preserve">   </v>
      </c>
      <c r="V209" s="106" t="str">
        <f>IF(E209=0," ",IF(E209="H",IF(H209&lt;2000,VLOOKUP(K209,Minimas!$A$15:$G$29,7),IF(AND(H209&gt;1999,H209&lt;2003),VLOOKUP(K209,Minimas!$A$15:$G$29,6),IF(AND(H209&gt;2002,H209&lt;2005),VLOOKUP(K209,Minimas!$A$15:$G$29,5),IF(AND(H209&gt;2004,H209&lt;2007),VLOOKUP(K209,Minimas!$A$15:$G$29,4),VLOOKUP(K209,Minimas!$A$15:$G$29,3))))),IF(H209&lt;2000,VLOOKUP(K209,Minimas!$H$15:$N$29,7),IF(AND(H209&gt;1999,H209&lt;2003),VLOOKUP(K209,Minimas!$H$15:$N$29,6),IF(AND(H209&gt;2002,H209&lt;2005),VLOOKUP(K209,Minimas!$H$15:$N$29,5),IF(AND(H209&gt;2004,H209&lt;2007),VLOOKUP(K209,Minimas!$H$15:$N$29,4),VLOOKUP(K209,Minimas!$H$15:$N$29,3)))))))</f>
        <v xml:space="preserve"> </v>
      </c>
      <c r="W209" s="107" t="str">
        <f t="shared" si="35"/>
        <v/>
      </c>
      <c r="X209" s="42"/>
      <c r="Y209" s="42"/>
      <c r="AB209" s="113" t="e">
        <f>T209-HLOOKUP(V209,Minimas!$C$3:$CD$12,2,FALSE)</f>
        <v>#VALUE!</v>
      </c>
      <c r="AC209" s="113" t="e">
        <f>T209-HLOOKUP(V209,Minimas!$C$3:$CD$12,3,FALSE)</f>
        <v>#VALUE!</v>
      </c>
      <c r="AD209" s="113" t="e">
        <f>T209-HLOOKUP(V209,Minimas!$C$3:$CD$12,4,FALSE)</f>
        <v>#VALUE!</v>
      </c>
      <c r="AE209" s="113" t="e">
        <f>T209-HLOOKUP(V209,Minimas!$C$3:$CD$12,5,FALSE)</f>
        <v>#VALUE!</v>
      </c>
      <c r="AF209" s="113" t="e">
        <f>T209-HLOOKUP(V209,Minimas!$C$3:$CD$12,6,FALSE)</f>
        <v>#VALUE!</v>
      </c>
      <c r="AG209" s="113" t="e">
        <f>T209-HLOOKUP(V209,Minimas!$C$3:$CD$12,7,FALSE)</f>
        <v>#VALUE!</v>
      </c>
      <c r="AH209" s="113" t="e">
        <f>T209-HLOOKUP(V209,Minimas!$C$3:$CD$12,8,FALSE)</f>
        <v>#VALUE!</v>
      </c>
      <c r="AI209" s="113" t="e">
        <f>T209-HLOOKUP(V209,Minimas!$C$3:$CD$12,9,FALSE)</f>
        <v>#VALUE!</v>
      </c>
      <c r="AJ209" s="113" t="e">
        <f>T209-HLOOKUP(V209,Minimas!$C$3:$CD$12,10,FALSE)</f>
        <v>#VALUE!</v>
      </c>
      <c r="AK209" s="114" t="str">
        <f t="shared" si="36"/>
        <v xml:space="preserve"> </v>
      </c>
      <c r="AL209" s="114"/>
      <c r="AM209" s="114" t="str">
        <f t="shared" si="37"/>
        <v xml:space="preserve"> </v>
      </c>
      <c r="AN209" s="114" t="str">
        <f t="shared" si="38"/>
        <v xml:space="preserve"> </v>
      </c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</row>
    <row r="210" spans="2:107" s="5" customFormat="1" ht="30" customHeight="1" thickBot="1" x14ac:dyDescent="0.25">
      <c r="B210" s="120"/>
      <c r="C210" s="121"/>
      <c r="D210" s="122"/>
      <c r="E210" s="123"/>
      <c r="F210" s="124"/>
      <c r="G210" s="125"/>
      <c r="H210" s="126"/>
      <c r="I210" s="127"/>
      <c r="J210" s="128"/>
      <c r="K210" s="129"/>
      <c r="L210" s="130"/>
      <c r="M210" s="131"/>
      <c r="N210" s="131"/>
      <c r="O210" s="132" t="str">
        <f t="shared" si="31"/>
        <v/>
      </c>
      <c r="P210" s="130"/>
      <c r="Q210" s="131"/>
      <c r="R210" s="131"/>
      <c r="S210" s="132" t="str">
        <f t="shared" si="32"/>
        <v/>
      </c>
      <c r="T210" s="133" t="str">
        <f t="shared" si="33"/>
        <v/>
      </c>
      <c r="U210" s="134" t="str">
        <f t="shared" si="34"/>
        <v xml:space="preserve">   </v>
      </c>
      <c r="V210" s="135" t="str">
        <f>IF(E210=0," ",IF(E210="H",IF(H210&lt;2000,VLOOKUP(K210,Minimas!$A$15:$G$29,7),IF(AND(H210&gt;1999,H210&lt;2003),VLOOKUP(K210,Minimas!$A$15:$G$29,6),IF(AND(H210&gt;2002,H210&lt;2005),VLOOKUP(K210,Minimas!$A$15:$G$29,5),IF(AND(H210&gt;2004,H210&lt;2007),VLOOKUP(K210,Minimas!$A$15:$G$29,4),VLOOKUP(K210,Minimas!$A$15:$G$29,3))))),IF(H210&lt;2000,VLOOKUP(K210,Minimas!$H$15:$N$29,7),IF(AND(H210&gt;1999,H210&lt;2003),VLOOKUP(K210,Minimas!$H$15:$N$29,6),IF(AND(H210&gt;2002,H210&lt;2005),VLOOKUP(K210,Minimas!$H$15:$N$29,5),IF(AND(H210&gt;2004,H210&lt;2007),VLOOKUP(K210,Minimas!$H$15:$N$29,4),VLOOKUP(K210,Minimas!$H$15:$N$29,3)))))))</f>
        <v xml:space="preserve"> </v>
      </c>
      <c r="W210" s="136" t="str">
        <f t="shared" si="35"/>
        <v/>
      </c>
      <c r="X210" s="42"/>
      <c r="Y210" s="42"/>
      <c r="AB210" s="113" t="e">
        <f>T210-HLOOKUP(V210,Minimas!$C$3:$CD$12,2,FALSE)</f>
        <v>#VALUE!</v>
      </c>
      <c r="AC210" s="113" t="e">
        <f>T210-HLOOKUP(V210,Minimas!$C$3:$CD$12,3,FALSE)</f>
        <v>#VALUE!</v>
      </c>
      <c r="AD210" s="113" t="e">
        <f>T210-HLOOKUP(V210,Minimas!$C$3:$CD$12,4,FALSE)</f>
        <v>#VALUE!</v>
      </c>
      <c r="AE210" s="113" t="e">
        <f>T210-HLOOKUP(V210,Minimas!$C$3:$CD$12,5,FALSE)</f>
        <v>#VALUE!</v>
      </c>
      <c r="AF210" s="113" t="e">
        <f>T210-HLOOKUP(V210,Minimas!$C$3:$CD$12,6,FALSE)</f>
        <v>#VALUE!</v>
      </c>
      <c r="AG210" s="113" t="e">
        <f>T210-HLOOKUP(V210,Minimas!$C$3:$CD$12,7,FALSE)</f>
        <v>#VALUE!</v>
      </c>
      <c r="AH210" s="113" t="e">
        <f>T210-HLOOKUP(V210,Minimas!$C$3:$CD$12,8,FALSE)</f>
        <v>#VALUE!</v>
      </c>
      <c r="AI210" s="113" t="e">
        <f>T210-HLOOKUP(V210,Minimas!$C$3:$CD$12,9,FALSE)</f>
        <v>#VALUE!</v>
      </c>
      <c r="AJ210" s="113" t="e">
        <f>T210-HLOOKUP(V210,Minimas!$C$3:$CD$12,10,FALSE)</f>
        <v>#VALUE!</v>
      </c>
      <c r="AK210" s="114" t="str">
        <f t="shared" si="36"/>
        <v xml:space="preserve"> </v>
      </c>
      <c r="AL210" s="114"/>
      <c r="AM210" s="114" t="str">
        <f t="shared" si="37"/>
        <v xml:space="preserve"> </v>
      </c>
      <c r="AN210" s="114" t="str">
        <f t="shared" si="38"/>
        <v xml:space="preserve"> </v>
      </c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</row>
    <row r="211" spans="2:107" x14ac:dyDescent="0.2">
      <c r="B211" s="137"/>
      <c r="C211" s="137"/>
      <c r="D211" s="137"/>
      <c r="E211" s="137"/>
      <c r="F211" s="137"/>
      <c r="G211" s="137"/>
      <c r="H211" s="137"/>
      <c r="I211" s="137"/>
      <c r="J211" s="138"/>
      <c r="K211" s="137"/>
      <c r="L211" s="137"/>
      <c r="M211" s="137"/>
      <c r="N211" s="137"/>
      <c r="O211" s="139"/>
      <c r="P211" s="137"/>
      <c r="Q211" s="137"/>
      <c r="R211" s="137"/>
      <c r="S211" s="139"/>
      <c r="T211" s="139"/>
      <c r="U211" s="140"/>
      <c r="V211" s="137"/>
      <c r="W211" s="137"/>
    </row>
  </sheetData>
  <mergeCells count="6">
    <mergeCell ref="F5:G5"/>
    <mergeCell ref="D2:K2"/>
    <mergeCell ref="V2:W2"/>
    <mergeCell ref="D3:K3"/>
    <mergeCell ref="V3:W3"/>
    <mergeCell ref="N2:S3"/>
  </mergeCells>
  <phoneticPr fontId="0" type="noConversion"/>
  <conditionalFormatting sqref="L7:N210">
    <cfRule type="cellIs" dxfId="3" priority="4" operator="lessThan">
      <formula>0</formula>
    </cfRule>
  </conditionalFormatting>
  <conditionalFormatting sqref="P7:R210">
    <cfRule type="cellIs" dxfId="2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7" orientation="landscape" horizontalDpi="180" verticalDpi="180" r:id="rId1"/>
  <headerFooter alignWithMargins="0"/>
  <ignoredErrors>
    <ignoredError sqref="D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DC509"/>
  <sheetViews>
    <sheetView tabSelected="1" zoomScaleNormal="100" workbookViewId="0">
      <selection activeCell="P10" sqref="P10"/>
    </sheetView>
  </sheetViews>
  <sheetFormatPr baseColWidth="10" defaultColWidth="11.42578125" defaultRowHeight="12.75" x14ac:dyDescent="0.2"/>
  <cols>
    <col min="1" max="1" width="1.7109375" style="1" customWidth="1"/>
    <col min="2" max="2" width="6.7109375" style="1" bestFit="1" customWidth="1"/>
    <col min="3" max="3" width="9.7109375" style="1" customWidth="1"/>
    <col min="4" max="5" width="6.7109375" style="1" customWidth="1"/>
    <col min="6" max="6" width="27.28515625" style="1" customWidth="1"/>
    <col min="7" max="7" width="20.7109375" style="1" customWidth="1"/>
    <col min="8" max="8" width="5.7109375" style="1" customWidth="1"/>
    <col min="9" max="9" width="25.7109375" style="1" customWidth="1"/>
    <col min="10" max="10" width="5.7109375" style="2" bestFit="1" customWidth="1"/>
    <col min="11" max="11" width="8.7109375" style="1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1.7109375" style="4" customWidth="1"/>
    <col min="22" max="22" width="12" style="1" bestFit="1" customWidth="1"/>
    <col min="23" max="23" width="13" style="1" customWidth="1"/>
    <col min="24" max="25" width="1.7109375" style="1" customWidth="1"/>
    <col min="26" max="26" width="11.42578125" style="1" customWidth="1"/>
    <col min="27" max="27" width="11.42578125" style="1" hidden="1" customWidth="1"/>
    <col min="28" max="40" width="11.42578125" style="36" hidden="1" customWidth="1"/>
    <col min="41" max="107" width="11.42578125" style="36"/>
    <col min="108" max="16384" width="11.42578125" style="1"/>
  </cols>
  <sheetData>
    <row r="1" spans="1:107" ht="5.0999999999999996" customHeight="1" thickBot="1" x14ac:dyDescent="0.25"/>
    <row r="2" spans="1:107" s="9" customFormat="1" ht="30" customHeight="1" x14ac:dyDescent="0.2">
      <c r="B2" s="10"/>
      <c r="C2" s="10"/>
      <c r="D2" s="142" t="s">
        <v>122</v>
      </c>
      <c r="E2" s="143"/>
      <c r="F2" s="143"/>
      <c r="G2" s="143"/>
      <c r="H2" s="143"/>
      <c r="I2" s="143"/>
      <c r="J2" s="143"/>
      <c r="K2" s="143"/>
      <c r="L2" s="68"/>
      <c r="M2" s="69"/>
      <c r="N2" s="151" t="s">
        <v>129</v>
      </c>
      <c r="O2" s="151"/>
      <c r="P2" s="151"/>
      <c r="Q2" s="151"/>
      <c r="R2" s="151"/>
      <c r="S2" s="151"/>
      <c r="T2" s="69"/>
      <c r="U2" s="69"/>
      <c r="V2" s="143" t="s">
        <v>14</v>
      </c>
      <c r="W2" s="144"/>
      <c r="X2" s="10"/>
      <c r="Y2" s="10"/>
      <c r="Z2" s="10"/>
      <c r="AA2" s="10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</row>
    <row r="3" spans="1:107" s="9" customFormat="1" ht="30" customHeight="1" thickBot="1" x14ac:dyDescent="0.25">
      <c r="B3" s="10"/>
      <c r="C3" s="10"/>
      <c r="D3" s="145" t="s">
        <v>123</v>
      </c>
      <c r="E3" s="146"/>
      <c r="F3" s="146"/>
      <c r="G3" s="146"/>
      <c r="H3" s="146"/>
      <c r="I3" s="146"/>
      <c r="J3" s="146"/>
      <c r="K3" s="146"/>
      <c r="L3" s="70"/>
      <c r="M3" s="70"/>
      <c r="N3" s="152"/>
      <c r="O3" s="152"/>
      <c r="P3" s="152"/>
      <c r="Q3" s="152"/>
      <c r="R3" s="152"/>
      <c r="S3" s="152"/>
      <c r="T3" s="70"/>
      <c r="U3" s="70"/>
      <c r="V3" s="147">
        <v>43830</v>
      </c>
      <c r="W3" s="148"/>
      <c r="X3" s="10"/>
      <c r="Y3" s="10"/>
      <c r="Z3" s="10"/>
      <c r="AA3" s="10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</row>
    <row r="4" spans="1:107" s="8" customFormat="1" ht="9.9499999999999993" customHeight="1" thickBot="1" x14ac:dyDescent="0.25">
      <c r="A4" s="7"/>
      <c r="B4" s="15"/>
      <c r="C4" s="16"/>
      <c r="D4" s="17"/>
      <c r="E4" s="17"/>
      <c r="F4" s="18"/>
      <c r="G4" s="19"/>
      <c r="H4" s="20"/>
      <c r="I4" s="21"/>
      <c r="J4" s="22"/>
      <c r="K4" s="23"/>
      <c r="L4" s="24"/>
      <c r="M4" s="24"/>
      <c r="N4" s="24"/>
      <c r="O4" s="25"/>
      <c r="P4" s="24"/>
      <c r="Q4" s="24"/>
      <c r="R4" s="24"/>
      <c r="S4" s="25"/>
      <c r="T4" s="25"/>
      <c r="U4" s="26"/>
      <c r="V4" s="18"/>
      <c r="W4" s="18"/>
      <c r="X4" s="6"/>
      <c r="Y4" s="6"/>
      <c r="Z4" s="6"/>
      <c r="AA4" s="6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s="14" customFormat="1" ht="18" customHeight="1" thickBot="1" x14ac:dyDescent="0.25">
      <c r="A5" s="12"/>
      <c r="B5" s="73" t="s">
        <v>8</v>
      </c>
      <c r="C5" s="119" t="s">
        <v>9</v>
      </c>
      <c r="D5" s="119" t="s">
        <v>6</v>
      </c>
      <c r="E5" s="119" t="s">
        <v>29</v>
      </c>
      <c r="F5" s="141" t="s">
        <v>0</v>
      </c>
      <c r="G5" s="141"/>
      <c r="H5" s="119" t="s">
        <v>11</v>
      </c>
      <c r="I5" s="119" t="s">
        <v>10</v>
      </c>
      <c r="J5" s="75" t="s">
        <v>5</v>
      </c>
      <c r="K5" s="76" t="s">
        <v>1</v>
      </c>
      <c r="L5" s="71">
        <v>1</v>
      </c>
      <c r="M5" s="72">
        <v>2</v>
      </c>
      <c r="N5" s="72">
        <v>3</v>
      </c>
      <c r="O5" s="76" t="s">
        <v>12</v>
      </c>
      <c r="P5" s="71">
        <v>1</v>
      </c>
      <c r="Q5" s="72">
        <v>2</v>
      </c>
      <c r="R5" s="72">
        <v>3</v>
      </c>
      <c r="S5" s="76" t="s">
        <v>13</v>
      </c>
      <c r="T5" s="77" t="s">
        <v>2</v>
      </c>
      <c r="U5" s="78" t="s">
        <v>3</v>
      </c>
      <c r="V5" s="78" t="s">
        <v>7</v>
      </c>
      <c r="W5" s="79" t="s">
        <v>4</v>
      </c>
      <c r="X5" s="41"/>
      <c r="Y5" s="41"/>
      <c r="Z5" s="13"/>
      <c r="AA5" s="13"/>
      <c r="AB5" s="110" t="s">
        <v>111</v>
      </c>
      <c r="AC5" s="110" t="s">
        <v>112</v>
      </c>
      <c r="AD5" s="110" t="s">
        <v>113</v>
      </c>
      <c r="AE5" s="110" t="s">
        <v>114</v>
      </c>
      <c r="AF5" s="110" t="s">
        <v>115</v>
      </c>
      <c r="AG5" s="110" t="s">
        <v>116</v>
      </c>
      <c r="AH5" s="110" t="s">
        <v>117</v>
      </c>
      <c r="AI5" s="110" t="s">
        <v>118</v>
      </c>
      <c r="AJ5" s="110" t="s">
        <v>119</v>
      </c>
      <c r="AK5" s="111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</row>
    <row r="6" spans="1:107" s="8" customFormat="1" ht="5.0999999999999996" customHeight="1" thickBot="1" x14ac:dyDescent="0.25">
      <c r="A6" s="7"/>
      <c r="B6" s="15"/>
      <c r="C6" s="16"/>
      <c r="D6" s="18"/>
      <c r="E6" s="18"/>
      <c r="F6" s="19"/>
      <c r="G6" s="20"/>
      <c r="H6" s="22"/>
      <c r="I6" s="21"/>
      <c r="J6" s="17"/>
      <c r="K6" s="23"/>
      <c r="L6" s="24"/>
      <c r="M6" s="24"/>
      <c r="N6" s="24"/>
      <c r="O6" s="25"/>
      <c r="P6" s="24"/>
      <c r="Q6" s="24"/>
      <c r="R6" s="24"/>
      <c r="S6" s="25"/>
      <c r="T6" s="25"/>
      <c r="U6" s="26"/>
      <c r="V6" s="26"/>
      <c r="W6" s="26"/>
      <c r="X6" s="6"/>
      <c r="Y6" s="6"/>
      <c r="Z6" s="6"/>
      <c r="AA6" s="6"/>
      <c r="AB6" s="112" t="s">
        <v>120</v>
      </c>
      <c r="AC6" s="112" t="s">
        <v>121</v>
      </c>
      <c r="AD6" s="112" t="s">
        <v>113</v>
      </c>
      <c r="AE6" s="112" t="s">
        <v>114</v>
      </c>
      <c r="AF6" s="112" t="s">
        <v>115</v>
      </c>
      <c r="AG6" s="112" t="s">
        <v>116</v>
      </c>
      <c r="AH6" s="112" t="s">
        <v>117</v>
      </c>
      <c r="AI6" s="112" t="s">
        <v>118</v>
      </c>
      <c r="AJ6" s="112" t="s">
        <v>119</v>
      </c>
      <c r="AK6" s="112"/>
      <c r="AL6" s="96"/>
      <c r="AM6" s="96"/>
      <c r="AN6" s="96"/>
      <c r="AO6" s="96"/>
      <c r="AP6" s="96"/>
      <c r="AQ6" s="96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s="5" customFormat="1" ht="30" customHeight="1" x14ac:dyDescent="0.2">
      <c r="B7" s="82" t="s">
        <v>125</v>
      </c>
      <c r="C7" s="84"/>
      <c r="D7" s="85"/>
      <c r="E7" s="88" t="s">
        <v>128</v>
      </c>
      <c r="F7" s="115"/>
      <c r="G7" s="116"/>
      <c r="H7" s="90">
        <v>2007</v>
      </c>
      <c r="I7" s="92"/>
      <c r="J7" s="93"/>
      <c r="K7" s="80">
        <v>55</v>
      </c>
      <c r="L7" s="97"/>
      <c r="M7" s="98"/>
      <c r="N7" s="98"/>
      <c r="O7" s="99">
        <f>IF(E7="","",IF(MAXA(L7:N7)&lt;=0,0,MAXA(L7:N7)))</f>
        <v>0</v>
      </c>
      <c r="P7" s="97"/>
      <c r="Q7" s="98"/>
      <c r="R7" s="98"/>
      <c r="S7" s="99">
        <f>IF(E7="","",IF(MAXA(P7:R7)&lt;=0,0,MAXA(P7:R7)))</f>
        <v>0</v>
      </c>
      <c r="T7" s="103">
        <f>IF(E7="","",IF(OR(O7=0,S7=0),0,O7+S7))</f>
        <v>0</v>
      </c>
      <c r="U7" s="108" t="e">
        <f t="shared" ref="U7:U70" si="0">+CONCATENATE(AM7," ",AN7)</f>
        <v>#N/A</v>
      </c>
      <c r="V7" s="108" t="str">
        <f>IF(E7=0," ",IF(E7="H",IF(H7&lt;2000,VLOOKUP(K7,Minimas!$A$15:$G$29,7),IF(AND(H7&gt;1999,H7&lt;2003),VLOOKUP(K7,Minimas!$A$15:$G$29,6),IF(AND(H7&gt;2002,H7&lt;2005),VLOOKUP(K7,Minimas!$A$15:$G$29,5),IF(AND(H7&gt;2004,H7&lt;2007),VLOOKUP(K7,Minimas!$A$15:$G$29,4),VLOOKUP(K7,Minimas!$A$15:$G$29,3))))),IF(H7&lt;2000,VLOOKUP(K7,Minimas!$H$15:$N$29,7),IF(AND(H7&gt;1999,H7&lt;2003),VLOOKUP(K7,Minimas!$H$15:$N$29,6),IF(AND(H7&gt;2002,H7&lt;2005),VLOOKUP(K7,Minimas!$H$15:$N$29,5),IF(AND(H7&gt;2004,H7&lt;2007),VLOOKUP(K7,Minimas!$H$15:$N$29,4),VLOOKUP(K7,Minimas!$H$15:$N$29,3)))))))</f>
        <v>NON</v>
      </c>
      <c r="W7" s="109">
        <f t="shared" ref="W7:W70" si="1">IF(E7=" "," ",IF(E7="H",10^(0.75194503*LOG(K7/175.508)^2)*T7,IF(E7="F",10^(0.783497476* LOG(K7/153.655)^2)*T7,"")))</f>
        <v>0</v>
      </c>
      <c r="X7" s="42"/>
      <c r="Y7" s="42"/>
      <c r="AB7" s="113" t="e">
        <f>T7-HLOOKUP(V7,Minimas!$C$3:$CD$12,2,FALSE)</f>
        <v>#N/A</v>
      </c>
      <c r="AC7" s="113" t="e">
        <f>T7-HLOOKUP(V7,Minimas!$C$3:$CD$12,3,FALSE)</f>
        <v>#N/A</v>
      </c>
      <c r="AD7" s="113" t="e">
        <f>T7-HLOOKUP(V7,Minimas!$C$3:$CD$12,4,FALSE)</f>
        <v>#N/A</v>
      </c>
      <c r="AE7" s="113" t="e">
        <f>T7-HLOOKUP(V7,Minimas!$C$3:$CD$12,5,FALSE)</f>
        <v>#N/A</v>
      </c>
      <c r="AF7" s="113" t="e">
        <f>T7-HLOOKUP(V7,Minimas!$C$3:$CD$12,6,FALSE)</f>
        <v>#N/A</v>
      </c>
      <c r="AG7" s="113" t="e">
        <f>T7-HLOOKUP(V7,Minimas!$C$3:$CD$12,7,FALSE)</f>
        <v>#N/A</v>
      </c>
      <c r="AH7" s="113" t="e">
        <f>T7-HLOOKUP(V7,Minimas!$C$3:$CD$12,8,FALSE)</f>
        <v>#N/A</v>
      </c>
      <c r="AI7" s="113" t="e">
        <f>T7-HLOOKUP(V7,Minimas!$C$3:$CD$12,9,FALSE)</f>
        <v>#N/A</v>
      </c>
      <c r="AJ7" s="113" t="e">
        <f>T7-HLOOKUP(V7,Minimas!$C$3:$CD$12,10,FALSE)</f>
        <v>#N/A</v>
      </c>
      <c r="AK7" s="114" t="e">
        <f>IF(E7=0," ",IF(AJ7&gt;=0,$AJ$5,IF(AI7&gt;=0,$AI$5,IF(AH7&gt;=0,$AH$5,IF(AG7&gt;=0,$AG$5,IF(AF7&gt;=0,$AF$5,IF(AE7&gt;=0,$AE$5,IF(AD7&gt;=0,$AD$5,IF(AC7&gt;=0,$AC$5,$AB$5)))))))))</f>
        <v>#N/A</v>
      </c>
      <c r="AL7" s="114"/>
      <c r="AM7" s="114" t="e">
        <f>IF(AK7="","",AK7)</f>
        <v>#N/A</v>
      </c>
      <c r="AN7" s="114" t="e">
        <f>IF(E7=0," ",IF(AJ7&gt;=0,AJ7,IF(AI7&gt;=0,AI7,IF(AH7&gt;=0,AH7,IF(AG7&gt;=0,AG7,IF(AF7&gt;=0,AF7,IF(AE7&gt;=0,AE7,IF(AD7&gt;=0,AD7,IF(AC7&gt;=0,AC7,AB7)))))))))</f>
        <v>#N/A</v>
      </c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</row>
    <row r="8" spans="1:107" s="5" customFormat="1" ht="30" customHeight="1" x14ac:dyDescent="0.2">
      <c r="B8" s="83"/>
      <c r="C8" s="86"/>
      <c r="D8" s="87"/>
      <c r="E8" s="89"/>
      <c r="F8" s="117"/>
      <c r="G8" s="118"/>
      <c r="H8" s="91"/>
      <c r="I8" s="94"/>
      <c r="J8" s="95"/>
      <c r="K8" s="81"/>
      <c r="L8" s="100"/>
      <c r="M8" s="101"/>
      <c r="N8" s="101"/>
      <c r="O8" s="102" t="str">
        <f>IF(E8="","",IF(MAXA(L8:N8)&lt;=0,0,MAXA(L8:N8)))</f>
        <v/>
      </c>
      <c r="P8" s="100"/>
      <c r="Q8" s="101"/>
      <c r="R8" s="101"/>
      <c r="S8" s="102" t="str">
        <f>IF(E8="","",IF(MAXA(P8:R8)&lt;=0,0,MAXA(P8:R8)))</f>
        <v/>
      </c>
      <c r="T8" s="104" t="str">
        <f>IF(E8="","",IF(OR(O8=0,S8=0),0,O8+S8))</f>
        <v/>
      </c>
      <c r="U8" s="105" t="str">
        <f t="shared" si="0"/>
        <v xml:space="preserve">   </v>
      </c>
      <c r="V8" s="106" t="str">
        <f>IF(E8=0," ",IF(E8="H",IF(H8&lt;2000,VLOOKUP(K8,Minimas!$A$15:$G$29,7),IF(AND(H8&gt;1999,H8&lt;2003),VLOOKUP(K8,Minimas!$A$15:$G$29,6),IF(AND(H8&gt;2002,H8&lt;2005),VLOOKUP(K8,Minimas!$A$15:$G$29,5),IF(AND(H8&gt;2004,H8&lt;2007),VLOOKUP(K8,Minimas!$A$15:$G$29,4),VLOOKUP(K8,Minimas!$A$15:$G$29,3))))),IF(H8&lt;2000,VLOOKUP(K8,Minimas!$H$15:$N$29,7),IF(AND(H8&gt;1999,H8&lt;2003),VLOOKUP(K8,Minimas!$H$15:$N$29,6),IF(AND(H8&gt;2002,H8&lt;2005),VLOOKUP(K8,Minimas!$H$15:$N$29,5),IF(AND(H8&gt;2004,H8&lt;2007),VLOOKUP(K8,Minimas!$H$15:$N$29,4),VLOOKUP(K8,Minimas!$H$15:$N$29,3)))))))</f>
        <v xml:space="preserve"> </v>
      </c>
      <c r="W8" s="107" t="str">
        <f t="shared" si="1"/>
        <v/>
      </c>
      <c r="X8" s="42"/>
      <c r="Y8" s="42"/>
      <c r="AB8" s="113" t="e">
        <f>T8-HLOOKUP(V8,Minimas!$C$3:$CD$12,2,FALSE)</f>
        <v>#VALUE!</v>
      </c>
      <c r="AC8" s="113" t="e">
        <f>T8-HLOOKUP(V8,Minimas!$C$3:$CD$12,3,FALSE)</f>
        <v>#VALUE!</v>
      </c>
      <c r="AD8" s="113" t="e">
        <f>T8-HLOOKUP(V8,Minimas!$C$3:$CD$12,4,FALSE)</f>
        <v>#VALUE!</v>
      </c>
      <c r="AE8" s="113" t="e">
        <f>T8-HLOOKUP(V8,Minimas!$C$3:$CD$12,5,FALSE)</f>
        <v>#VALUE!</v>
      </c>
      <c r="AF8" s="113" t="e">
        <f>T8-HLOOKUP(V8,Minimas!$C$3:$CD$12,6,FALSE)</f>
        <v>#VALUE!</v>
      </c>
      <c r="AG8" s="113" t="e">
        <f>T8-HLOOKUP(V8,Minimas!$C$3:$CD$12,7,FALSE)</f>
        <v>#VALUE!</v>
      </c>
      <c r="AH8" s="113" t="e">
        <f>T8-HLOOKUP(V8,Minimas!$C$3:$CD$12,8,FALSE)</f>
        <v>#VALUE!</v>
      </c>
      <c r="AI8" s="113" t="e">
        <f>T8-HLOOKUP(V8,Minimas!$C$3:$CD$12,9,FALSE)</f>
        <v>#VALUE!</v>
      </c>
      <c r="AJ8" s="113" t="e">
        <f>T8-HLOOKUP(V8,Minimas!$C$3:$CD$12,10,FALSE)</f>
        <v>#VALUE!</v>
      </c>
      <c r="AK8" s="114" t="str">
        <f t="shared" ref="AK8:AK71" si="2">IF(E8=0," ",IF(AJ8&gt;=0,$AJ$5,IF(AI8&gt;=0,$AI$5,IF(AH8&gt;=0,$AH$5,IF(AG8&gt;=0,$AG$5,IF(AF8&gt;=0,$AF$5,IF(AE8&gt;=0,$AE$5,IF(AD8&gt;=0,$AD$5,IF(AC8&gt;=0,$AC$5,$AB$5)))))))))</f>
        <v xml:space="preserve"> </v>
      </c>
      <c r="AL8" s="114"/>
      <c r="AM8" s="114" t="str">
        <f t="shared" ref="AM8:AM71" si="3">IF(AK8="","",AK8)</f>
        <v xml:space="preserve"> </v>
      </c>
      <c r="AN8" s="114" t="str">
        <f t="shared" ref="AN8:AN71" si="4">IF(E8=0," ",IF(AJ8&gt;=0,AJ8,IF(AI8&gt;=0,AI8,IF(AH8&gt;=0,AH8,IF(AG8&gt;=0,AG8,IF(AF8&gt;=0,AF8,IF(AE8&gt;=0,AE8,IF(AD8&gt;=0,AD8,IF(AC8&gt;=0,AC8,AB8)))))))))</f>
        <v xml:space="preserve"> </v>
      </c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</row>
    <row r="9" spans="1:107" s="5" customFormat="1" ht="30" customHeight="1" x14ac:dyDescent="0.2">
      <c r="B9" s="83"/>
      <c r="C9" s="86"/>
      <c r="D9" s="87"/>
      <c r="E9" s="89"/>
      <c r="F9" s="117"/>
      <c r="G9" s="118"/>
      <c r="H9" s="91"/>
      <c r="I9" s="94"/>
      <c r="J9" s="95"/>
      <c r="K9" s="81"/>
      <c r="L9" s="100"/>
      <c r="M9" s="101"/>
      <c r="N9" s="101"/>
      <c r="O9" s="102" t="str">
        <f t="shared" ref="O9:O72" si="5">IF(E9="","",IF(MAXA(L9:N9)&lt;=0,0,MAXA(L9:N9)))</f>
        <v/>
      </c>
      <c r="P9" s="100"/>
      <c r="Q9" s="101"/>
      <c r="R9" s="101"/>
      <c r="S9" s="102" t="str">
        <f t="shared" ref="S9:S72" si="6">IF(E9="","",IF(MAXA(P9:R9)&lt;=0,0,MAXA(P9:R9)))</f>
        <v/>
      </c>
      <c r="T9" s="104" t="str">
        <f t="shared" ref="T9:T72" si="7">IF(E9="","",IF(OR(O9=0,S9=0),0,O9+S9))</f>
        <v/>
      </c>
      <c r="U9" s="105" t="str">
        <f t="shared" si="0"/>
        <v xml:space="preserve">   </v>
      </c>
      <c r="V9" s="106" t="str">
        <f>IF(E9=0," ",IF(E9="H",IF(H9&lt;2000,VLOOKUP(K9,Minimas!$A$15:$G$29,7),IF(AND(H9&gt;1999,H9&lt;2003),VLOOKUP(K9,Minimas!$A$15:$G$29,6),IF(AND(H9&gt;2002,H9&lt;2005),VLOOKUP(K9,Minimas!$A$15:$G$29,5),IF(AND(H9&gt;2004,H9&lt;2007),VLOOKUP(K9,Minimas!$A$15:$G$29,4),VLOOKUP(K9,Minimas!$A$15:$G$29,3))))),IF(H9&lt;2000,VLOOKUP(K9,Minimas!$H$15:$N$29,7),IF(AND(H9&gt;1999,H9&lt;2003),VLOOKUP(K9,Minimas!$H$15:$N$29,6),IF(AND(H9&gt;2002,H9&lt;2005),VLOOKUP(K9,Minimas!$H$15:$N$29,5),IF(AND(H9&gt;2004,H9&lt;2007),VLOOKUP(K9,Minimas!$H$15:$N$29,4),VLOOKUP(K9,Minimas!$H$15:$N$29,3)))))))</f>
        <v xml:space="preserve"> </v>
      </c>
      <c r="W9" s="107" t="str">
        <f t="shared" si="1"/>
        <v/>
      </c>
      <c r="X9" s="42"/>
      <c r="Y9" s="42"/>
      <c r="AB9" s="113" t="e">
        <f>T9-HLOOKUP(V9,Minimas!$C$3:$CD$12,2,FALSE)</f>
        <v>#VALUE!</v>
      </c>
      <c r="AC9" s="113" t="e">
        <f>T9-HLOOKUP(V9,Minimas!$C$3:$CD$12,3,FALSE)</f>
        <v>#VALUE!</v>
      </c>
      <c r="AD9" s="113" t="e">
        <f>T9-HLOOKUP(V9,Minimas!$C$3:$CD$12,4,FALSE)</f>
        <v>#VALUE!</v>
      </c>
      <c r="AE9" s="113" t="e">
        <f>T9-HLOOKUP(V9,Minimas!$C$3:$CD$12,5,FALSE)</f>
        <v>#VALUE!</v>
      </c>
      <c r="AF9" s="113" t="e">
        <f>T9-HLOOKUP(V9,Minimas!$C$3:$CD$12,6,FALSE)</f>
        <v>#VALUE!</v>
      </c>
      <c r="AG9" s="113" t="e">
        <f>T9-HLOOKUP(V9,Minimas!$C$3:$CD$12,7,FALSE)</f>
        <v>#VALUE!</v>
      </c>
      <c r="AH9" s="113" t="e">
        <f>T9-HLOOKUP(V9,Minimas!$C$3:$CD$12,8,FALSE)</f>
        <v>#VALUE!</v>
      </c>
      <c r="AI9" s="113" t="e">
        <f>T9-HLOOKUP(V9,Minimas!$C$3:$CD$12,9,FALSE)</f>
        <v>#VALUE!</v>
      </c>
      <c r="AJ9" s="113" t="e">
        <f>T9-HLOOKUP(V9,Minimas!$C$3:$CD$12,10,FALSE)</f>
        <v>#VALUE!</v>
      </c>
      <c r="AK9" s="114" t="str">
        <f t="shared" si="2"/>
        <v xml:space="preserve"> </v>
      </c>
      <c r="AL9" s="114"/>
      <c r="AM9" s="114" t="str">
        <f t="shared" si="3"/>
        <v xml:space="preserve"> </v>
      </c>
      <c r="AN9" s="114" t="str">
        <f t="shared" si="4"/>
        <v xml:space="preserve"> </v>
      </c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</row>
    <row r="10" spans="1:107" s="5" customFormat="1" ht="30" customHeight="1" x14ac:dyDescent="0.2">
      <c r="B10" s="83"/>
      <c r="C10" s="86"/>
      <c r="D10" s="87"/>
      <c r="E10" s="89"/>
      <c r="F10" s="117"/>
      <c r="G10" s="118"/>
      <c r="H10" s="91"/>
      <c r="I10" s="94"/>
      <c r="J10" s="95"/>
      <c r="K10" s="81"/>
      <c r="L10" s="100"/>
      <c r="M10" s="101"/>
      <c r="N10" s="101"/>
      <c r="O10" s="102" t="str">
        <f t="shared" si="5"/>
        <v/>
      </c>
      <c r="P10" s="100"/>
      <c r="Q10" s="101"/>
      <c r="R10" s="101"/>
      <c r="S10" s="102" t="str">
        <f t="shared" si="6"/>
        <v/>
      </c>
      <c r="T10" s="104" t="str">
        <f t="shared" si="7"/>
        <v/>
      </c>
      <c r="U10" s="105" t="str">
        <f t="shared" si="0"/>
        <v xml:space="preserve">   </v>
      </c>
      <c r="V10" s="106" t="str">
        <f>IF(E10=0," ",IF(E10="H",IF(H10&lt;2000,VLOOKUP(K10,Minimas!$A$15:$G$29,7),IF(AND(H10&gt;1999,H10&lt;2003),VLOOKUP(K10,Minimas!$A$15:$G$29,6),IF(AND(H10&gt;2002,H10&lt;2005),VLOOKUP(K10,Minimas!$A$15:$G$29,5),IF(AND(H10&gt;2004,H10&lt;2007),VLOOKUP(K10,Minimas!$A$15:$G$29,4),VLOOKUP(K10,Minimas!$A$15:$G$29,3))))),IF(H10&lt;2000,VLOOKUP(K10,Minimas!$H$15:$N$29,7),IF(AND(H10&gt;1999,H10&lt;2003),VLOOKUP(K10,Minimas!$H$15:$N$29,6),IF(AND(H10&gt;2002,H10&lt;2005),VLOOKUP(K10,Minimas!$H$15:$N$29,5),IF(AND(H10&gt;2004,H10&lt;2007),VLOOKUP(K10,Minimas!$H$15:$N$29,4),VLOOKUP(K10,Minimas!$H$15:$N$29,3)))))))</f>
        <v xml:space="preserve"> </v>
      </c>
      <c r="W10" s="107" t="str">
        <f t="shared" si="1"/>
        <v/>
      </c>
      <c r="X10" s="42"/>
      <c r="Y10" s="42"/>
      <c r="AB10" s="113" t="e">
        <f>T10-HLOOKUP(V10,Minimas!$C$3:$CD$12,2,FALSE)</f>
        <v>#VALUE!</v>
      </c>
      <c r="AC10" s="113" t="e">
        <f>T10-HLOOKUP(V10,Minimas!$C$3:$CD$12,3,FALSE)</f>
        <v>#VALUE!</v>
      </c>
      <c r="AD10" s="113" t="e">
        <f>T10-HLOOKUP(V10,Minimas!$C$3:$CD$12,4,FALSE)</f>
        <v>#VALUE!</v>
      </c>
      <c r="AE10" s="113" t="e">
        <f>T10-HLOOKUP(V10,Minimas!$C$3:$CD$12,5,FALSE)</f>
        <v>#VALUE!</v>
      </c>
      <c r="AF10" s="113" t="e">
        <f>T10-HLOOKUP(V10,Minimas!$C$3:$CD$12,6,FALSE)</f>
        <v>#VALUE!</v>
      </c>
      <c r="AG10" s="113" t="e">
        <f>T10-HLOOKUP(V10,Minimas!$C$3:$CD$12,7,FALSE)</f>
        <v>#VALUE!</v>
      </c>
      <c r="AH10" s="113" t="e">
        <f>T10-HLOOKUP(V10,Minimas!$C$3:$CD$12,8,FALSE)</f>
        <v>#VALUE!</v>
      </c>
      <c r="AI10" s="113" t="e">
        <f>T10-HLOOKUP(V10,Minimas!$C$3:$CD$12,9,FALSE)</f>
        <v>#VALUE!</v>
      </c>
      <c r="AJ10" s="113" t="e">
        <f>T10-HLOOKUP(V10,Minimas!$C$3:$CD$12,10,FALSE)</f>
        <v>#VALUE!</v>
      </c>
      <c r="AK10" s="114" t="str">
        <f t="shared" si="2"/>
        <v xml:space="preserve"> </v>
      </c>
      <c r="AL10" s="114"/>
      <c r="AM10" s="114" t="str">
        <f t="shared" si="3"/>
        <v xml:space="preserve"> </v>
      </c>
      <c r="AN10" s="114" t="str">
        <f t="shared" si="4"/>
        <v xml:space="preserve"> </v>
      </c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</row>
    <row r="11" spans="1:107" s="5" customFormat="1" ht="30" customHeight="1" x14ac:dyDescent="0.2">
      <c r="B11" s="83"/>
      <c r="C11" s="86"/>
      <c r="D11" s="87"/>
      <c r="E11" s="89"/>
      <c r="F11" s="117"/>
      <c r="G11" s="118"/>
      <c r="H11" s="91"/>
      <c r="I11" s="94"/>
      <c r="J11" s="95"/>
      <c r="K11" s="81"/>
      <c r="L11" s="100"/>
      <c r="M11" s="101"/>
      <c r="N11" s="101"/>
      <c r="O11" s="102" t="str">
        <f t="shared" si="5"/>
        <v/>
      </c>
      <c r="P11" s="100"/>
      <c r="Q11" s="101"/>
      <c r="R11" s="101"/>
      <c r="S11" s="102" t="str">
        <f t="shared" si="6"/>
        <v/>
      </c>
      <c r="T11" s="104" t="str">
        <f t="shared" si="7"/>
        <v/>
      </c>
      <c r="U11" s="105" t="str">
        <f t="shared" si="0"/>
        <v xml:space="preserve">   </v>
      </c>
      <c r="V11" s="106" t="str">
        <f>IF(E11=0," ",IF(E11="H",IF(H11&lt;2000,VLOOKUP(K11,Minimas!$A$15:$G$29,7),IF(AND(H11&gt;1999,H11&lt;2003),VLOOKUP(K11,Minimas!$A$15:$G$29,6),IF(AND(H11&gt;2002,H11&lt;2005),VLOOKUP(K11,Minimas!$A$15:$G$29,5),IF(AND(H11&gt;2004,H11&lt;2007),VLOOKUP(K11,Minimas!$A$15:$G$29,4),VLOOKUP(K11,Minimas!$A$15:$G$29,3))))),IF(H11&lt;2000,VLOOKUP(K11,Minimas!$H$15:$N$29,7),IF(AND(H11&gt;1999,H11&lt;2003),VLOOKUP(K11,Minimas!$H$15:$N$29,6),IF(AND(H11&gt;2002,H11&lt;2005),VLOOKUP(K11,Minimas!$H$15:$N$29,5),IF(AND(H11&gt;2004,H11&lt;2007),VLOOKUP(K11,Minimas!$H$15:$N$29,4),VLOOKUP(K11,Minimas!$H$15:$N$29,3)))))))</f>
        <v xml:space="preserve"> </v>
      </c>
      <c r="W11" s="107" t="str">
        <f t="shared" si="1"/>
        <v/>
      </c>
      <c r="X11" s="42"/>
      <c r="Y11" s="42"/>
      <c r="AB11" s="113" t="e">
        <f>T11-HLOOKUP(V11,Minimas!$C$3:$CD$12,2,FALSE)</f>
        <v>#VALUE!</v>
      </c>
      <c r="AC11" s="113" t="e">
        <f>T11-HLOOKUP(V11,Minimas!$C$3:$CD$12,3,FALSE)</f>
        <v>#VALUE!</v>
      </c>
      <c r="AD11" s="113" t="e">
        <f>T11-HLOOKUP(V11,Minimas!$C$3:$CD$12,4,FALSE)</f>
        <v>#VALUE!</v>
      </c>
      <c r="AE11" s="113" t="e">
        <f>T11-HLOOKUP(V11,Minimas!$C$3:$CD$12,5,FALSE)</f>
        <v>#VALUE!</v>
      </c>
      <c r="AF11" s="113" t="e">
        <f>T11-HLOOKUP(V11,Minimas!$C$3:$CD$12,6,FALSE)</f>
        <v>#VALUE!</v>
      </c>
      <c r="AG11" s="113" t="e">
        <f>T11-HLOOKUP(V11,Minimas!$C$3:$CD$12,7,FALSE)</f>
        <v>#VALUE!</v>
      </c>
      <c r="AH11" s="113" t="e">
        <f>T11-HLOOKUP(V11,Minimas!$C$3:$CD$12,8,FALSE)</f>
        <v>#VALUE!</v>
      </c>
      <c r="AI11" s="113" t="e">
        <f>T11-HLOOKUP(V11,Minimas!$C$3:$CD$12,9,FALSE)</f>
        <v>#VALUE!</v>
      </c>
      <c r="AJ11" s="113" t="e">
        <f>T11-HLOOKUP(V11,Minimas!$C$3:$CD$12,10,FALSE)</f>
        <v>#VALUE!</v>
      </c>
      <c r="AK11" s="114" t="str">
        <f t="shared" si="2"/>
        <v xml:space="preserve"> </v>
      </c>
      <c r="AL11" s="114"/>
      <c r="AM11" s="114" t="str">
        <f t="shared" si="3"/>
        <v xml:space="preserve"> </v>
      </c>
      <c r="AN11" s="114" t="str">
        <f t="shared" si="4"/>
        <v xml:space="preserve"> </v>
      </c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</row>
    <row r="12" spans="1:107" s="5" customFormat="1" ht="30" customHeight="1" x14ac:dyDescent="0.2">
      <c r="B12" s="83"/>
      <c r="C12" s="86"/>
      <c r="D12" s="87"/>
      <c r="E12" s="89"/>
      <c r="F12" s="117"/>
      <c r="G12" s="118"/>
      <c r="H12" s="91"/>
      <c r="I12" s="94"/>
      <c r="J12" s="95"/>
      <c r="K12" s="81"/>
      <c r="L12" s="100"/>
      <c r="M12" s="101"/>
      <c r="N12" s="101"/>
      <c r="O12" s="102" t="str">
        <f t="shared" si="5"/>
        <v/>
      </c>
      <c r="P12" s="100"/>
      <c r="Q12" s="101"/>
      <c r="R12" s="101"/>
      <c r="S12" s="102" t="str">
        <f t="shared" si="6"/>
        <v/>
      </c>
      <c r="T12" s="104" t="str">
        <f t="shared" si="7"/>
        <v/>
      </c>
      <c r="U12" s="105" t="str">
        <f t="shared" si="0"/>
        <v xml:space="preserve">   </v>
      </c>
      <c r="V12" s="106" t="str">
        <f>IF(E12=0," ",IF(E12="H",IF(H12&lt;2000,VLOOKUP(K12,Minimas!$A$15:$G$29,7),IF(AND(H12&gt;1999,H12&lt;2003),VLOOKUP(K12,Minimas!$A$15:$G$29,6),IF(AND(H12&gt;2002,H12&lt;2005),VLOOKUP(K12,Minimas!$A$15:$G$29,5),IF(AND(H12&gt;2004,H12&lt;2007),VLOOKUP(K12,Minimas!$A$15:$G$29,4),VLOOKUP(K12,Minimas!$A$15:$G$29,3))))),IF(H12&lt;2000,VLOOKUP(K12,Minimas!$H$15:$N$29,7),IF(AND(H12&gt;1999,H12&lt;2003),VLOOKUP(K12,Minimas!$H$15:$N$29,6),IF(AND(H12&gt;2002,H12&lt;2005),VLOOKUP(K12,Minimas!$H$15:$N$29,5),IF(AND(H12&gt;2004,H12&lt;2007),VLOOKUP(K12,Minimas!$H$15:$N$29,4),VLOOKUP(K12,Minimas!$H$15:$N$29,3)))))))</f>
        <v xml:space="preserve"> </v>
      </c>
      <c r="W12" s="107" t="str">
        <f t="shared" si="1"/>
        <v/>
      </c>
      <c r="X12" s="42"/>
      <c r="Y12" s="42"/>
      <c r="AB12" s="113" t="e">
        <f>T12-HLOOKUP(V12,Minimas!$C$3:$CD$12,2,FALSE)</f>
        <v>#VALUE!</v>
      </c>
      <c r="AC12" s="113" t="e">
        <f>T12-HLOOKUP(V12,Minimas!$C$3:$CD$12,3,FALSE)</f>
        <v>#VALUE!</v>
      </c>
      <c r="AD12" s="113" t="e">
        <f>T12-HLOOKUP(V12,Minimas!$C$3:$CD$12,4,FALSE)</f>
        <v>#VALUE!</v>
      </c>
      <c r="AE12" s="113" t="e">
        <f>T12-HLOOKUP(V12,Minimas!$C$3:$CD$12,5,FALSE)</f>
        <v>#VALUE!</v>
      </c>
      <c r="AF12" s="113" t="e">
        <f>T12-HLOOKUP(V12,Minimas!$C$3:$CD$12,6,FALSE)</f>
        <v>#VALUE!</v>
      </c>
      <c r="AG12" s="113" t="e">
        <f>T12-HLOOKUP(V12,Minimas!$C$3:$CD$12,7,FALSE)</f>
        <v>#VALUE!</v>
      </c>
      <c r="AH12" s="113" t="e">
        <f>T12-HLOOKUP(V12,Minimas!$C$3:$CD$12,8,FALSE)</f>
        <v>#VALUE!</v>
      </c>
      <c r="AI12" s="113" t="e">
        <f>T12-HLOOKUP(V12,Minimas!$C$3:$CD$12,9,FALSE)</f>
        <v>#VALUE!</v>
      </c>
      <c r="AJ12" s="113" t="e">
        <f>T12-HLOOKUP(V12,Minimas!$C$3:$CD$12,10,FALSE)</f>
        <v>#VALUE!</v>
      </c>
      <c r="AK12" s="114" t="str">
        <f t="shared" si="2"/>
        <v xml:space="preserve"> </v>
      </c>
      <c r="AL12" s="114"/>
      <c r="AM12" s="114" t="str">
        <f t="shared" si="3"/>
        <v xml:space="preserve"> </v>
      </c>
      <c r="AN12" s="114" t="str">
        <f t="shared" si="4"/>
        <v xml:space="preserve"> </v>
      </c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</row>
    <row r="13" spans="1:107" s="5" customFormat="1" ht="30" customHeight="1" x14ac:dyDescent="0.2">
      <c r="B13" s="83"/>
      <c r="C13" s="86"/>
      <c r="D13" s="87"/>
      <c r="E13" s="89"/>
      <c r="F13" s="117"/>
      <c r="G13" s="118"/>
      <c r="H13" s="91"/>
      <c r="I13" s="94"/>
      <c r="J13" s="95"/>
      <c r="K13" s="81"/>
      <c r="L13" s="100"/>
      <c r="M13" s="101"/>
      <c r="N13" s="101"/>
      <c r="O13" s="102" t="str">
        <f t="shared" si="5"/>
        <v/>
      </c>
      <c r="P13" s="100"/>
      <c r="Q13" s="101"/>
      <c r="R13" s="101"/>
      <c r="S13" s="102" t="str">
        <f t="shared" si="6"/>
        <v/>
      </c>
      <c r="T13" s="104" t="str">
        <f t="shared" si="7"/>
        <v/>
      </c>
      <c r="U13" s="105" t="str">
        <f t="shared" si="0"/>
        <v xml:space="preserve">   </v>
      </c>
      <c r="V13" s="106" t="str">
        <f>IF(E13=0," ",IF(E13="H",IF(H13&lt;2000,VLOOKUP(K13,Minimas!$A$15:$G$29,7),IF(AND(H13&gt;1999,H13&lt;2003),VLOOKUP(K13,Minimas!$A$15:$G$29,6),IF(AND(H13&gt;2002,H13&lt;2005),VLOOKUP(K13,Minimas!$A$15:$G$29,5),IF(AND(H13&gt;2004,H13&lt;2007),VLOOKUP(K13,Minimas!$A$15:$G$29,4),VLOOKUP(K13,Minimas!$A$15:$G$29,3))))),IF(H13&lt;2000,VLOOKUP(K13,Minimas!$H$15:$N$29,7),IF(AND(H13&gt;1999,H13&lt;2003),VLOOKUP(K13,Minimas!$H$15:$N$29,6),IF(AND(H13&gt;2002,H13&lt;2005),VLOOKUP(K13,Minimas!$H$15:$N$29,5),IF(AND(H13&gt;2004,H13&lt;2007),VLOOKUP(K13,Minimas!$H$15:$N$29,4),VLOOKUP(K13,Minimas!$H$15:$N$29,3)))))))</f>
        <v xml:space="preserve"> </v>
      </c>
      <c r="W13" s="107" t="str">
        <f t="shared" si="1"/>
        <v/>
      </c>
      <c r="X13" s="42"/>
      <c r="Y13" s="42"/>
      <c r="AB13" s="113" t="e">
        <f>T13-HLOOKUP(V13,Minimas!$C$3:$CD$12,2,FALSE)</f>
        <v>#VALUE!</v>
      </c>
      <c r="AC13" s="113" t="e">
        <f>T13-HLOOKUP(V13,Minimas!$C$3:$CD$12,3,FALSE)</f>
        <v>#VALUE!</v>
      </c>
      <c r="AD13" s="113" t="e">
        <f>T13-HLOOKUP(V13,Minimas!$C$3:$CD$12,4,FALSE)</f>
        <v>#VALUE!</v>
      </c>
      <c r="AE13" s="113" t="e">
        <f>T13-HLOOKUP(V13,Minimas!$C$3:$CD$12,5,FALSE)</f>
        <v>#VALUE!</v>
      </c>
      <c r="AF13" s="113" t="e">
        <f>T13-HLOOKUP(V13,Minimas!$C$3:$CD$12,6,FALSE)</f>
        <v>#VALUE!</v>
      </c>
      <c r="AG13" s="113" t="e">
        <f>T13-HLOOKUP(V13,Minimas!$C$3:$CD$12,7,FALSE)</f>
        <v>#VALUE!</v>
      </c>
      <c r="AH13" s="113" t="e">
        <f>T13-HLOOKUP(V13,Minimas!$C$3:$CD$12,8,FALSE)</f>
        <v>#VALUE!</v>
      </c>
      <c r="AI13" s="113" t="e">
        <f>T13-HLOOKUP(V13,Minimas!$C$3:$CD$12,9,FALSE)</f>
        <v>#VALUE!</v>
      </c>
      <c r="AJ13" s="113" t="e">
        <f>T13-HLOOKUP(V13,Minimas!$C$3:$CD$12,10,FALSE)</f>
        <v>#VALUE!</v>
      </c>
      <c r="AK13" s="114" t="str">
        <f t="shared" si="2"/>
        <v xml:space="preserve"> </v>
      </c>
      <c r="AL13" s="114"/>
      <c r="AM13" s="114" t="str">
        <f t="shared" si="3"/>
        <v xml:space="preserve"> </v>
      </c>
      <c r="AN13" s="114" t="str">
        <f t="shared" si="4"/>
        <v xml:space="preserve"> </v>
      </c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</row>
    <row r="14" spans="1:107" s="5" customFormat="1" ht="30" customHeight="1" x14ac:dyDescent="0.2">
      <c r="B14" s="83"/>
      <c r="C14" s="86"/>
      <c r="D14" s="87"/>
      <c r="E14" s="89"/>
      <c r="F14" s="117"/>
      <c r="G14" s="118"/>
      <c r="H14" s="91"/>
      <c r="I14" s="94"/>
      <c r="J14" s="95"/>
      <c r="K14" s="81"/>
      <c r="L14" s="100"/>
      <c r="M14" s="101"/>
      <c r="N14" s="101"/>
      <c r="O14" s="102" t="str">
        <f t="shared" si="5"/>
        <v/>
      </c>
      <c r="P14" s="100"/>
      <c r="Q14" s="101"/>
      <c r="R14" s="101"/>
      <c r="S14" s="102" t="str">
        <f t="shared" si="6"/>
        <v/>
      </c>
      <c r="T14" s="104" t="str">
        <f t="shared" si="7"/>
        <v/>
      </c>
      <c r="U14" s="105" t="str">
        <f t="shared" si="0"/>
        <v xml:space="preserve">   </v>
      </c>
      <c r="V14" s="106" t="str">
        <f>IF(E14=0," ",IF(E14="H",IF(H14&lt;2000,VLOOKUP(K14,Minimas!$A$15:$G$29,7),IF(AND(H14&gt;1999,H14&lt;2003),VLOOKUP(K14,Minimas!$A$15:$G$29,6),IF(AND(H14&gt;2002,H14&lt;2005),VLOOKUP(K14,Minimas!$A$15:$G$29,5),IF(AND(H14&gt;2004,H14&lt;2007),VLOOKUP(K14,Minimas!$A$15:$G$29,4),VLOOKUP(K14,Minimas!$A$15:$G$29,3))))),IF(H14&lt;2000,VLOOKUP(K14,Minimas!$H$15:$N$29,7),IF(AND(H14&gt;1999,H14&lt;2003),VLOOKUP(K14,Minimas!$H$15:$N$29,6),IF(AND(H14&gt;2002,H14&lt;2005),VLOOKUP(K14,Minimas!$H$15:$N$29,5),IF(AND(H14&gt;2004,H14&lt;2007),VLOOKUP(K14,Minimas!$H$15:$N$29,4),VLOOKUP(K14,Minimas!$H$15:$N$29,3)))))))</f>
        <v xml:space="preserve"> </v>
      </c>
      <c r="W14" s="107" t="str">
        <f t="shared" si="1"/>
        <v/>
      </c>
      <c r="X14" s="42"/>
      <c r="Y14" s="42"/>
      <c r="AB14" s="113" t="e">
        <f>T14-HLOOKUP(V14,Minimas!$C$3:$CD$12,2,FALSE)</f>
        <v>#VALUE!</v>
      </c>
      <c r="AC14" s="113" t="e">
        <f>T14-HLOOKUP(V14,Minimas!$C$3:$CD$12,3,FALSE)</f>
        <v>#VALUE!</v>
      </c>
      <c r="AD14" s="113" t="e">
        <f>T14-HLOOKUP(V14,Minimas!$C$3:$CD$12,4,FALSE)</f>
        <v>#VALUE!</v>
      </c>
      <c r="AE14" s="113" t="e">
        <f>T14-HLOOKUP(V14,Minimas!$C$3:$CD$12,5,FALSE)</f>
        <v>#VALUE!</v>
      </c>
      <c r="AF14" s="113" t="e">
        <f>T14-HLOOKUP(V14,Minimas!$C$3:$CD$12,6,FALSE)</f>
        <v>#VALUE!</v>
      </c>
      <c r="AG14" s="113" t="e">
        <f>T14-HLOOKUP(V14,Minimas!$C$3:$CD$12,7,FALSE)</f>
        <v>#VALUE!</v>
      </c>
      <c r="AH14" s="113" t="e">
        <f>T14-HLOOKUP(V14,Minimas!$C$3:$CD$12,8,FALSE)</f>
        <v>#VALUE!</v>
      </c>
      <c r="AI14" s="113" t="e">
        <f>T14-HLOOKUP(V14,Minimas!$C$3:$CD$12,9,FALSE)</f>
        <v>#VALUE!</v>
      </c>
      <c r="AJ14" s="113" t="e">
        <f>T14-HLOOKUP(V14,Minimas!$C$3:$CD$12,10,FALSE)</f>
        <v>#VALUE!</v>
      </c>
      <c r="AK14" s="114" t="str">
        <f t="shared" si="2"/>
        <v xml:space="preserve"> </v>
      </c>
      <c r="AL14" s="114"/>
      <c r="AM14" s="114" t="str">
        <f t="shared" si="3"/>
        <v xml:space="preserve"> </v>
      </c>
      <c r="AN14" s="114" t="str">
        <f t="shared" si="4"/>
        <v xml:space="preserve"> </v>
      </c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</row>
    <row r="15" spans="1:107" s="5" customFormat="1" ht="30" customHeight="1" x14ac:dyDescent="0.2">
      <c r="B15" s="83"/>
      <c r="C15" s="86"/>
      <c r="D15" s="87"/>
      <c r="E15" s="89"/>
      <c r="F15" s="117"/>
      <c r="G15" s="118"/>
      <c r="H15" s="91"/>
      <c r="I15" s="94"/>
      <c r="J15" s="95"/>
      <c r="K15" s="81"/>
      <c r="L15" s="100"/>
      <c r="M15" s="101"/>
      <c r="N15" s="101"/>
      <c r="O15" s="102" t="str">
        <f t="shared" si="5"/>
        <v/>
      </c>
      <c r="P15" s="100"/>
      <c r="Q15" s="101"/>
      <c r="R15" s="101"/>
      <c r="S15" s="102" t="str">
        <f t="shared" si="6"/>
        <v/>
      </c>
      <c r="T15" s="104" t="str">
        <f t="shared" si="7"/>
        <v/>
      </c>
      <c r="U15" s="105" t="str">
        <f t="shared" si="0"/>
        <v xml:space="preserve">   </v>
      </c>
      <c r="V15" s="106" t="str">
        <f>IF(E15=0," ",IF(E15="H",IF(H15&lt;2000,VLOOKUP(K15,Minimas!$A$15:$G$29,7),IF(AND(H15&gt;1999,H15&lt;2003),VLOOKUP(K15,Minimas!$A$15:$G$29,6),IF(AND(H15&gt;2002,H15&lt;2005),VLOOKUP(K15,Minimas!$A$15:$G$29,5),IF(AND(H15&gt;2004,H15&lt;2007),VLOOKUP(K15,Minimas!$A$15:$G$29,4),VLOOKUP(K15,Minimas!$A$15:$G$29,3))))),IF(H15&lt;2000,VLOOKUP(K15,Minimas!$H$15:$N$29,7),IF(AND(H15&gt;1999,H15&lt;2003),VLOOKUP(K15,Minimas!$H$15:$N$29,6),IF(AND(H15&gt;2002,H15&lt;2005),VLOOKUP(K15,Minimas!$H$15:$N$29,5),IF(AND(H15&gt;2004,H15&lt;2007),VLOOKUP(K15,Minimas!$H$15:$N$29,4),VLOOKUP(K15,Minimas!$H$15:$N$29,3)))))))</f>
        <v xml:space="preserve"> </v>
      </c>
      <c r="W15" s="107" t="str">
        <f t="shared" si="1"/>
        <v/>
      </c>
      <c r="X15" s="42"/>
      <c r="Y15" s="42"/>
      <c r="AB15" s="113" t="e">
        <f>T15-HLOOKUP(V15,Minimas!$C$3:$CD$12,2,FALSE)</f>
        <v>#VALUE!</v>
      </c>
      <c r="AC15" s="113" t="e">
        <f>T15-HLOOKUP(V15,Minimas!$C$3:$CD$12,3,FALSE)</f>
        <v>#VALUE!</v>
      </c>
      <c r="AD15" s="113" t="e">
        <f>T15-HLOOKUP(V15,Minimas!$C$3:$CD$12,4,FALSE)</f>
        <v>#VALUE!</v>
      </c>
      <c r="AE15" s="113" t="e">
        <f>T15-HLOOKUP(V15,Minimas!$C$3:$CD$12,5,FALSE)</f>
        <v>#VALUE!</v>
      </c>
      <c r="AF15" s="113" t="e">
        <f>T15-HLOOKUP(V15,Minimas!$C$3:$CD$12,6,FALSE)</f>
        <v>#VALUE!</v>
      </c>
      <c r="AG15" s="113" t="e">
        <f>T15-HLOOKUP(V15,Minimas!$C$3:$CD$12,7,FALSE)</f>
        <v>#VALUE!</v>
      </c>
      <c r="AH15" s="113" t="e">
        <f>T15-HLOOKUP(V15,Minimas!$C$3:$CD$12,8,FALSE)</f>
        <v>#VALUE!</v>
      </c>
      <c r="AI15" s="113" t="e">
        <f>T15-HLOOKUP(V15,Minimas!$C$3:$CD$12,9,FALSE)</f>
        <v>#VALUE!</v>
      </c>
      <c r="AJ15" s="113" t="e">
        <f>T15-HLOOKUP(V15,Minimas!$C$3:$CD$12,10,FALSE)</f>
        <v>#VALUE!</v>
      </c>
      <c r="AK15" s="114" t="str">
        <f t="shared" si="2"/>
        <v xml:space="preserve"> </v>
      </c>
      <c r="AL15" s="114"/>
      <c r="AM15" s="114" t="str">
        <f t="shared" si="3"/>
        <v xml:space="preserve"> </v>
      </c>
      <c r="AN15" s="114" t="str">
        <f t="shared" si="4"/>
        <v xml:space="preserve"> </v>
      </c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</row>
    <row r="16" spans="1:107" s="5" customFormat="1" ht="30" customHeight="1" x14ac:dyDescent="0.2">
      <c r="B16" s="83"/>
      <c r="C16" s="86"/>
      <c r="D16" s="87"/>
      <c r="E16" s="89"/>
      <c r="F16" s="117"/>
      <c r="G16" s="118"/>
      <c r="H16" s="91"/>
      <c r="I16" s="94"/>
      <c r="J16" s="95"/>
      <c r="K16" s="81"/>
      <c r="L16" s="100"/>
      <c r="M16" s="101"/>
      <c r="N16" s="101"/>
      <c r="O16" s="102" t="str">
        <f t="shared" si="5"/>
        <v/>
      </c>
      <c r="P16" s="100"/>
      <c r="Q16" s="101"/>
      <c r="R16" s="101"/>
      <c r="S16" s="102" t="str">
        <f t="shared" si="6"/>
        <v/>
      </c>
      <c r="T16" s="104" t="str">
        <f t="shared" si="7"/>
        <v/>
      </c>
      <c r="U16" s="105" t="str">
        <f t="shared" si="0"/>
        <v xml:space="preserve">   </v>
      </c>
      <c r="V16" s="106" t="str">
        <f>IF(E16=0," ",IF(E16="H",IF(H16&lt;2000,VLOOKUP(K16,Minimas!$A$15:$G$29,7),IF(AND(H16&gt;1999,H16&lt;2003),VLOOKUP(K16,Minimas!$A$15:$G$29,6),IF(AND(H16&gt;2002,H16&lt;2005),VLOOKUP(K16,Minimas!$A$15:$G$29,5),IF(AND(H16&gt;2004,H16&lt;2007),VLOOKUP(K16,Minimas!$A$15:$G$29,4),VLOOKUP(K16,Minimas!$A$15:$G$29,3))))),IF(H16&lt;2000,VLOOKUP(K16,Minimas!$H$15:$N$29,7),IF(AND(H16&gt;1999,H16&lt;2003),VLOOKUP(K16,Minimas!$H$15:$N$29,6),IF(AND(H16&gt;2002,H16&lt;2005),VLOOKUP(K16,Minimas!$H$15:$N$29,5),IF(AND(H16&gt;2004,H16&lt;2007),VLOOKUP(K16,Minimas!$H$15:$N$29,4),VLOOKUP(K16,Minimas!$H$15:$N$29,3)))))))</f>
        <v xml:space="preserve"> </v>
      </c>
      <c r="W16" s="107" t="str">
        <f t="shared" si="1"/>
        <v/>
      </c>
      <c r="X16" s="42"/>
      <c r="Y16" s="42"/>
      <c r="AB16" s="113" t="e">
        <f>T16-HLOOKUP(V16,Minimas!$C$3:$CD$12,2,FALSE)</f>
        <v>#VALUE!</v>
      </c>
      <c r="AC16" s="113" t="e">
        <f>T16-HLOOKUP(V16,Minimas!$C$3:$CD$12,3,FALSE)</f>
        <v>#VALUE!</v>
      </c>
      <c r="AD16" s="113" t="e">
        <f>T16-HLOOKUP(V16,Minimas!$C$3:$CD$12,4,FALSE)</f>
        <v>#VALUE!</v>
      </c>
      <c r="AE16" s="113" t="e">
        <f>T16-HLOOKUP(V16,Minimas!$C$3:$CD$12,5,FALSE)</f>
        <v>#VALUE!</v>
      </c>
      <c r="AF16" s="113" t="e">
        <f>T16-HLOOKUP(V16,Minimas!$C$3:$CD$12,6,FALSE)</f>
        <v>#VALUE!</v>
      </c>
      <c r="AG16" s="113" t="e">
        <f>T16-HLOOKUP(V16,Minimas!$C$3:$CD$12,7,FALSE)</f>
        <v>#VALUE!</v>
      </c>
      <c r="AH16" s="113" t="e">
        <f>T16-HLOOKUP(V16,Minimas!$C$3:$CD$12,8,FALSE)</f>
        <v>#VALUE!</v>
      </c>
      <c r="AI16" s="113" t="e">
        <f>T16-HLOOKUP(V16,Minimas!$C$3:$CD$12,9,FALSE)</f>
        <v>#VALUE!</v>
      </c>
      <c r="AJ16" s="113" t="e">
        <f>T16-HLOOKUP(V16,Minimas!$C$3:$CD$12,10,FALSE)</f>
        <v>#VALUE!</v>
      </c>
      <c r="AK16" s="114" t="str">
        <f t="shared" si="2"/>
        <v xml:space="preserve"> </v>
      </c>
      <c r="AL16" s="114"/>
      <c r="AM16" s="114" t="str">
        <f t="shared" si="3"/>
        <v xml:space="preserve"> </v>
      </c>
      <c r="AN16" s="114" t="str">
        <f t="shared" si="4"/>
        <v xml:space="preserve"> </v>
      </c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</row>
    <row r="17" spans="2:107" s="5" customFormat="1" ht="30" customHeight="1" x14ac:dyDescent="0.2">
      <c r="B17" s="83"/>
      <c r="C17" s="86"/>
      <c r="D17" s="87"/>
      <c r="E17" s="89"/>
      <c r="F17" s="117"/>
      <c r="G17" s="118"/>
      <c r="H17" s="91"/>
      <c r="I17" s="94"/>
      <c r="J17" s="95"/>
      <c r="K17" s="81"/>
      <c r="L17" s="100"/>
      <c r="M17" s="101"/>
      <c r="N17" s="101"/>
      <c r="O17" s="102" t="str">
        <f t="shared" si="5"/>
        <v/>
      </c>
      <c r="P17" s="100"/>
      <c r="Q17" s="101"/>
      <c r="R17" s="101"/>
      <c r="S17" s="102" t="str">
        <f t="shared" si="6"/>
        <v/>
      </c>
      <c r="T17" s="104" t="str">
        <f t="shared" si="7"/>
        <v/>
      </c>
      <c r="U17" s="105" t="str">
        <f t="shared" si="0"/>
        <v xml:space="preserve">   </v>
      </c>
      <c r="V17" s="106" t="str">
        <f>IF(E17=0," ",IF(E17="H",IF(H17&lt;2000,VLOOKUP(K17,Minimas!$A$15:$G$29,7),IF(AND(H17&gt;1999,H17&lt;2003),VLOOKUP(K17,Minimas!$A$15:$G$29,6),IF(AND(H17&gt;2002,H17&lt;2005),VLOOKUP(K17,Minimas!$A$15:$G$29,5),IF(AND(H17&gt;2004,H17&lt;2007),VLOOKUP(K17,Minimas!$A$15:$G$29,4),VLOOKUP(K17,Minimas!$A$15:$G$29,3))))),IF(H17&lt;2000,VLOOKUP(K17,Minimas!$H$15:$N$29,7),IF(AND(H17&gt;1999,H17&lt;2003),VLOOKUP(K17,Minimas!$H$15:$N$29,6),IF(AND(H17&gt;2002,H17&lt;2005),VLOOKUP(K17,Minimas!$H$15:$N$29,5),IF(AND(H17&gt;2004,H17&lt;2007),VLOOKUP(K17,Minimas!$H$15:$N$29,4),VLOOKUP(K17,Minimas!$H$15:$N$29,3)))))))</f>
        <v xml:space="preserve"> </v>
      </c>
      <c r="W17" s="107" t="str">
        <f t="shared" si="1"/>
        <v/>
      </c>
      <c r="X17" s="42"/>
      <c r="Y17" s="42"/>
      <c r="AB17" s="113" t="e">
        <f>T17-HLOOKUP(V17,Minimas!$C$3:$CD$12,2,FALSE)</f>
        <v>#VALUE!</v>
      </c>
      <c r="AC17" s="113" t="e">
        <f>T17-HLOOKUP(V17,Minimas!$C$3:$CD$12,3,FALSE)</f>
        <v>#VALUE!</v>
      </c>
      <c r="AD17" s="113" t="e">
        <f>T17-HLOOKUP(V17,Minimas!$C$3:$CD$12,4,FALSE)</f>
        <v>#VALUE!</v>
      </c>
      <c r="AE17" s="113" t="e">
        <f>T17-HLOOKUP(V17,Minimas!$C$3:$CD$12,5,FALSE)</f>
        <v>#VALUE!</v>
      </c>
      <c r="AF17" s="113" t="e">
        <f>T17-HLOOKUP(V17,Minimas!$C$3:$CD$12,6,FALSE)</f>
        <v>#VALUE!</v>
      </c>
      <c r="AG17" s="113" t="e">
        <f>T17-HLOOKUP(V17,Minimas!$C$3:$CD$12,7,FALSE)</f>
        <v>#VALUE!</v>
      </c>
      <c r="AH17" s="113" t="e">
        <f>T17-HLOOKUP(V17,Minimas!$C$3:$CD$12,8,FALSE)</f>
        <v>#VALUE!</v>
      </c>
      <c r="AI17" s="113" t="e">
        <f>T17-HLOOKUP(V17,Minimas!$C$3:$CD$12,9,FALSE)</f>
        <v>#VALUE!</v>
      </c>
      <c r="AJ17" s="113" t="e">
        <f>T17-HLOOKUP(V17,Minimas!$C$3:$CD$12,10,FALSE)</f>
        <v>#VALUE!</v>
      </c>
      <c r="AK17" s="114" t="str">
        <f t="shared" si="2"/>
        <v xml:space="preserve"> </v>
      </c>
      <c r="AL17" s="114"/>
      <c r="AM17" s="114" t="str">
        <f t="shared" si="3"/>
        <v xml:space="preserve"> </v>
      </c>
      <c r="AN17" s="114" t="str">
        <f t="shared" si="4"/>
        <v xml:space="preserve"> </v>
      </c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</row>
    <row r="18" spans="2:107" s="5" customFormat="1" ht="30" customHeight="1" x14ac:dyDescent="0.2">
      <c r="B18" s="83"/>
      <c r="C18" s="86"/>
      <c r="D18" s="87"/>
      <c r="E18" s="89"/>
      <c r="F18" s="117"/>
      <c r="G18" s="118"/>
      <c r="H18" s="91"/>
      <c r="I18" s="94"/>
      <c r="J18" s="95"/>
      <c r="K18" s="81"/>
      <c r="L18" s="100"/>
      <c r="M18" s="101"/>
      <c r="N18" s="101"/>
      <c r="O18" s="102" t="str">
        <f t="shared" si="5"/>
        <v/>
      </c>
      <c r="P18" s="100"/>
      <c r="Q18" s="101"/>
      <c r="R18" s="101"/>
      <c r="S18" s="102" t="str">
        <f t="shared" si="6"/>
        <v/>
      </c>
      <c r="T18" s="104" t="str">
        <f t="shared" si="7"/>
        <v/>
      </c>
      <c r="U18" s="105" t="str">
        <f t="shared" si="0"/>
        <v xml:space="preserve">   </v>
      </c>
      <c r="V18" s="106" t="str">
        <f>IF(E18=0," ",IF(E18="H",IF(H18&lt;2000,VLOOKUP(K18,Minimas!$A$15:$G$29,7),IF(AND(H18&gt;1999,H18&lt;2003),VLOOKUP(K18,Minimas!$A$15:$G$29,6),IF(AND(H18&gt;2002,H18&lt;2005),VLOOKUP(K18,Minimas!$A$15:$G$29,5),IF(AND(H18&gt;2004,H18&lt;2007),VLOOKUP(K18,Minimas!$A$15:$G$29,4),VLOOKUP(K18,Minimas!$A$15:$G$29,3))))),IF(H18&lt;2000,VLOOKUP(K18,Minimas!$H$15:$N$29,7),IF(AND(H18&gt;1999,H18&lt;2003),VLOOKUP(K18,Minimas!$H$15:$N$29,6),IF(AND(H18&gt;2002,H18&lt;2005),VLOOKUP(K18,Minimas!$H$15:$N$29,5),IF(AND(H18&gt;2004,H18&lt;2007),VLOOKUP(K18,Minimas!$H$15:$N$29,4),VLOOKUP(K18,Minimas!$H$15:$N$29,3)))))))</f>
        <v xml:space="preserve"> </v>
      </c>
      <c r="W18" s="107" t="str">
        <f t="shared" si="1"/>
        <v/>
      </c>
      <c r="X18" s="42"/>
      <c r="Y18" s="42"/>
      <c r="AB18" s="113" t="e">
        <f>T18-HLOOKUP(V18,Minimas!$C$3:$CD$12,2,FALSE)</f>
        <v>#VALUE!</v>
      </c>
      <c r="AC18" s="113" t="e">
        <f>T18-HLOOKUP(V18,Minimas!$C$3:$CD$12,3,FALSE)</f>
        <v>#VALUE!</v>
      </c>
      <c r="AD18" s="113" t="e">
        <f>T18-HLOOKUP(V18,Minimas!$C$3:$CD$12,4,FALSE)</f>
        <v>#VALUE!</v>
      </c>
      <c r="AE18" s="113" t="e">
        <f>T18-HLOOKUP(V18,Minimas!$C$3:$CD$12,5,FALSE)</f>
        <v>#VALUE!</v>
      </c>
      <c r="AF18" s="113" t="e">
        <f>T18-HLOOKUP(V18,Minimas!$C$3:$CD$12,6,FALSE)</f>
        <v>#VALUE!</v>
      </c>
      <c r="AG18" s="113" t="e">
        <f>T18-HLOOKUP(V18,Minimas!$C$3:$CD$12,7,FALSE)</f>
        <v>#VALUE!</v>
      </c>
      <c r="AH18" s="113" t="e">
        <f>T18-HLOOKUP(V18,Minimas!$C$3:$CD$12,8,FALSE)</f>
        <v>#VALUE!</v>
      </c>
      <c r="AI18" s="113" t="e">
        <f>T18-HLOOKUP(V18,Minimas!$C$3:$CD$12,9,FALSE)</f>
        <v>#VALUE!</v>
      </c>
      <c r="AJ18" s="113" t="e">
        <f>T18-HLOOKUP(V18,Minimas!$C$3:$CD$12,10,FALSE)</f>
        <v>#VALUE!</v>
      </c>
      <c r="AK18" s="114" t="str">
        <f t="shared" si="2"/>
        <v xml:space="preserve"> </v>
      </c>
      <c r="AL18" s="114"/>
      <c r="AM18" s="114" t="str">
        <f t="shared" si="3"/>
        <v xml:space="preserve"> </v>
      </c>
      <c r="AN18" s="114" t="str">
        <f t="shared" si="4"/>
        <v xml:space="preserve"> </v>
      </c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</row>
    <row r="19" spans="2:107" s="5" customFormat="1" ht="30" customHeight="1" x14ac:dyDescent="0.2">
      <c r="B19" s="83"/>
      <c r="C19" s="86"/>
      <c r="D19" s="87"/>
      <c r="E19" s="89"/>
      <c r="F19" s="117"/>
      <c r="G19" s="118"/>
      <c r="H19" s="91"/>
      <c r="I19" s="94"/>
      <c r="J19" s="95"/>
      <c r="K19" s="81"/>
      <c r="L19" s="100"/>
      <c r="M19" s="101"/>
      <c r="N19" s="101"/>
      <c r="O19" s="102" t="str">
        <f t="shared" si="5"/>
        <v/>
      </c>
      <c r="P19" s="100"/>
      <c r="Q19" s="101"/>
      <c r="R19" s="101"/>
      <c r="S19" s="102" t="str">
        <f t="shared" si="6"/>
        <v/>
      </c>
      <c r="T19" s="104" t="str">
        <f t="shared" si="7"/>
        <v/>
      </c>
      <c r="U19" s="105" t="str">
        <f t="shared" si="0"/>
        <v xml:space="preserve">   </v>
      </c>
      <c r="V19" s="106" t="str">
        <f>IF(E19=0," ",IF(E19="H",IF(H19&lt;2000,VLOOKUP(K19,Minimas!$A$15:$G$29,7),IF(AND(H19&gt;1999,H19&lt;2003),VLOOKUP(K19,Minimas!$A$15:$G$29,6),IF(AND(H19&gt;2002,H19&lt;2005),VLOOKUP(K19,Minimas!$A$15:$G$29,5),IF(AND(H19&gt;2004,H19&lt;2007),VLOOKUP(K19,Minimas!$A$15:$G$29,4),VLOOKUP(K19,Minimas!$A$15:$G$29,3))))),IF(H19&lt;2000,VLOOKUP(K19,Minimas!$H$15:$N$29,7),IF(AND(H19&gt;1999,H19&lt;2003),VLOOKUP(K19,Minimas!$H$15:$N$29,6),IF(AND(H19&gt;2002,H19&lt;2005),VLOOKUP(K19,Minimas!$H$15:$N$29,5),IF(AND(H19&gt;2004,H19&lt;2007),VLOOKUP(K19,Minimas!$H$15:$N$29,4),VLOOKUP(K19,Minimas!$H$15:$N$29,3)))))))</f>
        <v xml:space="preserve"> </v>
      </c>
      <c r="W19" s="107" t="str">
        <f t="shared" si="1"/>
        <v/>
      </c>
      <c r="X19" s="42"/>
      <c r="Y19" s="42"/>
      <c r="AB19" s="113" t="e">
        <f>T19-HLOOKUP(V19,Minimas!$C$3:$CD$12,2,FALSE)</f>
        <v>#VALUE!</v>
      </c>
      <c r="AC19" s="113" t="e">
        <f>T19-HLOOKUP(V19,Minimas!$C$3:$CD$12,3,FALSE)</f>
        <v>#VALUE!</v>
      </c>
      <c r="AD19" s="113" t="e">
        <f>T19-HLOOKUP(V19,Minimas!$C$3:$CD$12,4,FALSE)</f>
        <v>#VALUE!</v>
      </c>
      <c r="AE19" s="113" t="e">
        <f>T19-HLOOKUP(V19,Minimas!$C$3:$CD$12,5,FALSE)</f>
        <v>#VALUE!</v>
      </c>
      <c r="AF19" s="113" t="e">
        <f>T19-HLOOKUP(V19,Minimas!$C$3:$CD$12,6,FALSE)</f>
        <v>#VALUE!</v>
      </c>
      <c r="AG19" s="113" t="e">
        <f>T19-HLOOKUP(V19,Minimas!$C$3:$CD$12,7,FALSE)</f>
        <v>#VALUE!</v>
      </c>
      <c r="AH19" s="113" t="e">
        <f>T19-HLOOKUP(V19,Minimas!$C$3:$CD$12,8,FALSE)</f>
        <v>#VALUE!</v>
      </c>
      <c r="AI19" s="113" t="e">
        <f>T19-HLOOKUP(V19,Minimas!$C$3:$CD$12,9,FALSE)</f>
        <v>#VALUE!</v>
      </c>
      <c r="AJ19" s="113" t="e">
        <f>T19-HLOOKUP(V19,Minimas!$C$3:$CD$12,10,FALSE)</f>
        <v>#VALUE!</v>
      </c>
      <c r="AK19" s="114" t="str">
        <f t="shared" si="2"/>
        <v xml:space="preserve"> </v>
      </c>
      <c r="AL19" s="114"/>
      <c r="AM19" s="114" t="str">
        <f t="shared" si="3"/>
        <v xml:space="preserve"> </v>
      </c>
      <c r="AN19" s="114" t="str">
        <f t="shared" si="4"/>
        <v xml:space="preserve"> </v>
      </c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</row>
    <row r="20" spans="2:107" s="5" customFormat="1" ht="30" customHeight="1" x14ac:dyDescent="0.2">
      <c r="B20" s="83"/>
      <c r="C20" s="86"/>
      <c r="D20" s="87"/>
      <c r="E20" s="89"/>
      <c r="F20" s="117"/>
      <c r="G20" s="118"/>
      <c r="H20" s="91"/>
      <c r="I20" s="94"/>
      <c r="J20" s="95"/>
      <c r="K20" s="81"/>
      <c r="L20" s="100"/>
      <c r="M20" s="101"/>
      <c r="N20" s="101"/>
      <c r="O20" s="102" t="str">
        <f t="shared" si="5"/>
        <v/>
      </c>
      <c r="P20" s="100"/>
      <c r="Q20" s="101"/>
      <c r="R20" s="101"/>
      <c r="S20" s="102" t="str">
        <f t="shared" si="6"/>
        <v/>
      </c>
      <c r="T20" s="104" t="str">
        <f t="shared" si="7"/>
        <v/>
      </c>
      <c r="U20" s="105" t="str">
        <f t="shared" si="0"/>
        <v xml:space="preserve">   </v>
      </c>
      <c r="V20" s="106" t="str">
        <f>IF(E20=0," ",IF(E20="H",IF(H20&lt;2000,VLOOKUP(K20,Minimas!$A$15:$G$29,7),IF(AND(H20&gt;1999,H20&lt;2003),VLOOKUP(K20,Minimas!$A$15:$G$29,6),IF(AND(H20&gt;2002,H20&lt;2005),VLOOKUP(K20,Minimas!$A$15:$G$29,5),IF(AND(H20&gt;2004,H20&lt;2007),VLOOKUP(K20,Minimas!$A$15:$G$29,4),VLOOKUP(K20,Minimas!$A$15:$G$29,3))))),IF(H20&lt;2000,VLOOKUP(K20,Minimas!$H$15:$N$29,7),IF(AND(H20&gt;1999,H20&lt;2003),VLOOKUP(K20,Minimas!$H$15:$N$29,6),IF(AND(H20&gt;2002,H20&lt;2005),VLOOKUP(K20,Minimas!$H$15:$N$29,5),IF(AND(H20&gt;2004,H20&lt;2007),VLOOKUP(K20,Minimas!$H$15:$N$29,4),VLOOKUP(K20,Minimas!$H$15:$N$29,3)))))))</f>
        <v xml:space="preserve"> </v>
      </c>
      <c r="W20" s="107" t="str">
        <f t="shared" si="1"/>
        <v/>
      </c>
      <c r="X20" s="42"/>
      <c r="Y20" s="42"/>
      <c r="AB20" s="113" t="e">
        <f>T20-HLOOKUP(V20,Minimas!$C$3:$CD$12,2,FALSE)</f>
        <v>#VALUE!</v>
      </c>
      <c r="AC20" s="113" t="e">
        <f>T20-HLOOKUP(V20,Minimas!$C$3:$CD$12,3,FALSE)</f>
        <v>#VALUE!</v>
      </c>
      <c r="AD20" s="113" t="e">
        <f>T20-HLOOKUP(V20,Minimas!$C$3:$CD$12,4,FALSE)</f>
        <v>#VALUE!</v>
      </c>
      <c r="AE20" s="113" t="e">
        <f>T20-HLOOKUP(V20,Minimas!$C$3:$CD$12,5,FALSE)</f>
        <v>#VALUE!</v>
      </c>
      <c r="AF20" s="113" t="e">
        <f>T20-HLOOKUP(V20,Minimas!$C$3:$CD$12,6,FALSE)</f>
        <v>#VALUE!</v>
      </c>
      <c r="AG20" s="113" t="e">
        <f>T20-HLOOKUP(V20,Minimas!$C$3:$CD$12,7,FALSE)</f>
        <v>#VALUE!</v>
      </c>
      <c r="AH20" s="113" t="e">
        <f>T20-HLOOKUP(V20,Minimas!$C$3:$CD$12,8,FALSE)</f>
        <v>#VALUE!</v>
      </c>
      <c r="AI20" s="113" t="e">
        <f>T20-HLOOKUP(V20,Minimas!$C$3:$CD$12,9,FALSE)</f>
        <v>#VALUE!</v>
      </c>
      <c r="AJ20" s="113" t="e">
        <f>T20-HLOOKUP(V20,Minimas!$C$3:$CD$12,10,FALSE)</f>
        <v>#VALUE!</v>
      </c>
      <c r="AK20" s="114" t="str">
        <f t="shared" si="2"/>
        <v xml:space="preserve"> </v>
      </c>
      <c r="AL20" s="114"/>
      <c r="AM20" s="114" t="str">
        <f t="shared" si="3"/>
        <v xml:space="preserve"> </v>
      </c>
      <c r="AN20" s="114" t="str">
        <f t="shared" si="4"/>
        <v xml:space="preserve"> </v>
      </c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</row>
    <row r="21" spans="2:107" s="5" customFormat="1" ht="30" customHeight="1" x14ac:dyDescent="0.2">
      <c r="B21" s="83"/>
      <c r="C21" s="86"/>
      <c r="D21" s="87"/>
      <c r="E21" s="89"/>
      <c r="F21" s="117"/>
      <c r="G21" s="118"/>
      <c r="H21" s="91"/>
      <c r="I21" s="94"/>
      <c r="J21" s="95"/>
      <c r="K21" s="81"/>
      <c r="L21" s="100"/>
      <c r="M21" s="101"/>
      <c r="N21" s="101"/>
      <c r="O21" s="102" t="str">
        <f t="shared" si="5"/>
        <v/>
      </c>
      <c r="P21" s="100"/>
      <c r="Q21" s="101"/>
      <c r="R21" s="101"/>
      <c r="S21" s="102" t="str">
        <f t="shared" si="6"/>
        <v/>
      </c>
      <c r="T21" s="104" t="str">
        <f t="shared" si="7"/>
        <v/>
      </c>
      <c r="U21" s="105" t="str">
        <f t="shared" si="0"/>
        <v xml:space="preserve">   </v>
      </c>
      <c r="V21" s="106" t="str">
        <f>IF(E21=0," ",IF(E21="H",IF(H21&lt;2000,VLOOKUP(K21,Minimas!$A$15:$G$29,7),IF(AND(H21&gt;1999,H21&lt;2003),VLOOKUP(K21,Minimas!$A$15:$G$29,6),IF(AND(H21&gt;2002,H21&lt;2005),VLOOKUP(K21,Minimas!$A$15:$G$29,5),IF(AND(H21&gt;2004,H21&lt;2007),VLOOKUP(K21,Minimas!$A$15:$G$29,4),VLOOKUP(K21,Minimas!$A$15:$G$29,3))))),IF(H21&lt;2000,VLOOKUP(K21,Minimas!$H$15:$N$29,7),IF(AND(H21&gt;1999,H21&lt;2003),VLOOKUP(K21,Minimas!$H$15:$N$29,6),IF(AND(H21&gt;2002,H21&lt;2005),VLOOKUP(K21,Minimas!$H$15:$N$29,5),IF(AND(H21&gt;2004,H21&lt;2007),VLOOKUP(K21,Minimas!$H$15:$N$29,4),VLOOKUP(K21,Minimas!$H$15:$N$29,3)))))))</f>
        <v xml:space="preserve"> </v>
      </c>
      <c r="W21" s="107" t="str">
        <f t="shared" si="1"/>
        <v/>
      </c>
      <c r="X21" s="42"/>
      <c r="Y21" s="42"/>
      <c r="AB21" s="113" t="e">
        <f>T21-HLOOKUP(V21,Minimas!$C$3:$CD$12,2,FALSE)</f>
        <v>#VALUE!</v>
      </c>
      <c r="AC21" s="113" t="e">
        <f>T21-HLOOKUP(V21,Minimas!$C$3:$CD$12,3,FALSE)</f>
        <v>#VALUE!</v>
      </c>
      <c r="AD21" s="113" t="e">
        <f>T21-HLOOKUP(V21,Minimas!$C$3:$CD$12,4,FALSE)</f>
        <v>#VALUE!</v>
      </c>
      <c r="AE21" s="113" t="e">
        <f>T21-HLOOKUP(V21,Minimas!$C$3:$CD$12,5,FALSE)</f>
        <v>#VALUE!</v>
      </c>
      <c r="AF21" s="113" t="e">
        <f>T21-HLOOKUP(V21,Minimas!$C$3:$CD$12,6,FALSE)</f>
        <v>#VALUE!</v>
      </c>
      <c r="AG21" s="113" t="e">
        <f>T21-HLOOKUP(V21,Minimas!$C$3:$CD$12,7,FALSE)</f>
        <v>#VALUE!</v>
      </c>
      <c r="AH21" s="113" t="e">
        <f>T21-HLOOKUP(V21,Minimas!$C$3:$CD$12,8,FALSE)</f>
        <v>#VALUE!</v>
      </c>
      <c r="AI21" s="113" t="e">
        <f>T21-HLOOKUP(V21,Minimas!$C$3:$CD$12,9,FALSE)</f>
        <v>#VALUE!</v>
      </c>
      <c r="AJ21" s="113" t="e">
        <f>T21-HLOOKUP(V21,Minimas!$C$3:$CD$12,10,FALSE)</f>
        <v>#VALUE!</v>
      </c>
      <c r="AK21" s="114" t="str">
        <f t="shared" si="2"/>
        <v xml:space="preserve"> </v>
      </c>
      <c r="AL21" s="114"/>
      <c r="AM21" s="114" t="str">
        <f t="shared" si="3"/>
        <v xml:space="preserve"> </v>
      </c>
      <c r="AN21" s="114" t="str">
        <f t="shared" si="4"/>
        <v xml:space="preserve"> </v>
      </c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</row>
    <row r="22" spans="2:107" s="5" customFormat="1" ht="30" customHeight="1" x14ac:dyDescent="0.2">
      <c r="B22" s="83"/>
      <c r="C22" s="86"/>
      <c r="D22" s="87"/>
      <c r="E22" s="89"/>
      <c r="F22" s="117"/>
      <c r="G22" s="118"/>
      <c r="H22" s="91"/>
      <c r="I22" s="94"/>
      <c r="J22" s="95"/>
      <c r="K22" s="81"/>
      <c r="L22" s="100"/>
      <c r="M22" s="101"/>
      <c r="N22" s="101"/>
      <c r="O22" s="102" t="str">
        <f t="shared" si="5"/>
        <v/>
      </c>
      <c r="P22" s="100"/>
      <c r="Q22" s="101"/>
      <c r="R22" s="101"/>
      <c r="S22" s="102" t="str">
        <f t="shared" si="6"/>
        <v/>
      </c>
      <c r="T22" s="104" t="str">
        <f t="shared" si="7"/>
        <v/>
      </c>
      <c r="U22" s="105" t="str">
        <f t="shared" si="0"/>
        <v xml:space="preserve">   </v>
      </c>
      <c r="V22" s="106" t="str">
        <f>IF(E22=0," ",IF(E22="H",IF(H22&lt;2000,VLOOKUP(K22,Minimas!$A$15:$G$29,7),IF(AND(H22&gt;1999,H22&lt;2003),VLOOKUP(K22,Minimas!$A$15:$G$29,6),IF(AND(H22&gt;2002,H22&lt;2005),VLOOKUP(K22,Minimas!$A$15:$G$29,5),IF(AND(H22&gt;2004,H22&lt;2007),VLOOKUP(K22,Minimas!$A$15:$G$29,4),VLOOKUP(K22,Minimas!$A$15:$G$29,3))))),IF(H22&lt;2000,VLOOKUP(K22,Minimas!$H$15:$N$29,7),IF(AND(H22&gt;1999,H22&lt;2003),VLOOKUP(K22,Minimas!$H$15:$N$29,6),IF(AND(H22&gt;2002,H22&lt;2005),VLOOKUP(K22,Minimas!$H$15:$N$29,5),IF(AND(H22&gt;2004,H22&lt;2007),VLOOKUP(K22,Minimas!$H$15:$N$29,4),VLOOKUP(K22,Minimas!$H$15:$N$29,3)))))))</f>
        <v xml:space="preserve"> </v>
      </c>
      <c r="W22" s="107" t="str">
        <f t="shared" si="1"/>
        <v/>
      </c>
      <c r="X22" s="42"/>
      <c r="Y22" s="42"/>
      <c r="AB22" s="113" t="e">
        <f>T22-HLOOKUP(V22,Minimas!$C$3:$CD$12,2,FALSE)</f>
        <v>#VALUE!</v>
      </c>
      <c r="AC22" s="113" t="e">
        <f>T22-HLOOKUP(V22,Minimas!$C$3:$CD$12,3,FALSE)</f>
        <v>#VALUE!</v>
      </c>
      <c r="AD22" s="113" t="e">
        <f>T22-HLOOKUP(V22,Minimas!$C$3:$CD$12,4,FALSE)</f>
        <v>#VALUE!</v>
      </c>
      <c r="AE22" s="113" t="e">
        <f>T22-HLOOKUP(V22,Minimas!$C$3:$CD$12,5,FALSE)</f>
        <v>#VALUE!</v>
      </c>
      <c r="AF22" s="113" t="e">
        <f>T22-HLOOKUP(V22,Minimas!$C$3:$CD$12,6,FALSE)</f>
        <v>#VALUE!</v>
      </c>
      <c r="AG22" s="113" t="e">
        <f>T22-HLOOKUP(V22,Minimas!$C$3:$CD$12,7,FALSE)</f>
        <v>#VALUE!</v>
      </c>
      <c r="AH22" s="113" t="e">
        <f>T22-HLOOKUP(V22,Minimas!$C$3:$CD$12,8,FALSE)</f>
        <v>#VALUE!</v>
      </c>
      <c r="AI22" s="113" t="e">
        <f>T22-HLOOKUP(V22,Minimas!$C$3:$CD$12,9,FALSE)</f>
        <v>#VALUE!</v>
      </c>
      <c r="AJ22" s="113" t="e">
        <f>T22-HLOOKUP(V22,Minimas!$C$3:$CD$12,10,FALSE)</f>
        <v>#VALUE!</v>
      </c>
      <c r="AK22" s="114" t="str">
        <f t="shared" si="2"/>
        <v xml:space="preserve"> </v>
      </c>
      <c r="AL22" s="114"/>
      <c r="AM22" s="114" t="str">
        <f t="shared" si="3"/>
        <v xml:space="preserve"> </v>
      </c>
      <c r="AN22" s="114" t="str">
        <f t="shared" si="4"/>
        <v xml:space="preserve"> </v>
      </c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</row>
    <row r="23" spans="2:107" s="5" customFormat="1" ht="30" customHeight="1" x14ac:dyDescent="0.2">
      <c r="B23" s="83"/>
      <c r="C23" s="86"/>
      <c r="D23" s="87"/>
      <c r="E23" s="89"/>
      <c r="F23" s="117"/>
      <c r="G23" s="118"/>
      <c r="H23" s="91"/>
      <c r="I23" s="94"/>
      <c r="J23" s="95"/>
      <c r="K23" s="81"/>
      <c r="L23" s="100"/>
      <c r="M23" s="101"/>
      <c r="N23" s="101"/>
      <c r="O23" s="102" t="str">
        <f t="shared" si="5"/>
        <v/>
      </c>
      <c r="P23" s="100"/>
      <c r="Q23" s="101"/>
      <c r="R23" s="101"/>
      <c r="S23" s="102" t="str">
        <f t="shared" si="6"/>
        <v/>
      </c>
      <c r="T23" s="104" t="str">
        <f t="shared" si="7"/>
        <v/>
      </c>
      <c r="U23" s="105" t="str">
        <f t="shared" si="0"/>
        <v xml:space="preserve">   </v>
      </c>
      <c r="V23" s="106" t="str">
        <f>IF(E23=0," ",IF(E23="H",IF(H23&lt;2000,VLOOKUP(K23,Minimas!$A$15:$G$29,7),IF(AND(H23&gt;1999,H23&lt;2003),VLOOKUP(K23,Minimas!$A$15:$G$29,6),IF(AND(H23&gt;2002,H23&lt;2005),VLOOKUP(K23,Minimas!$A$15:$G$29,5),IF(AND(H23&gt;2004,H23&lt;2007),VLOOKUP(K23,Minimas!$A$15:$G$29,4),VLOOKUP(K23,Minimas!$A$15:$G$29,3))))),IF(H23&lt;2000,VLOOKUP(K23,Minimas!$H$15:$N$29,7),IF(AND(H23&gt;1999,H23&lt;2003),VLOOKUP(K23,Minimas!$H$15:$N$29,6),IF(AND(H23&gt;2002,H23&lt;2005),VLOOKUP(K23,Minimas!$H$15:$N$29,5),IF(AND(H23&gt;2004,H23&lt;2007),VLOOKUP(K23,Minimas!$H$15:$N$29,4),VLOOKUP(K23,Minimas!$H$15:$N$29,3)))))))</f>
        <v xml:space="preserve"> </v>
      </c>
      <c r="W23" s="107" t="str">
        <f t="shared" si="1"/>
        <v/>
      </c>
      <c r="X23" s="42"/>
      <c r="Y23" s="42"/>
      <c r="AB23" s="113" t="e">
        <f>T23-HLOOKUP(V23,Minimas!$C$3:$CD$12,2,FALSE)</f>
        <v>#VALUE!</v>
      </c>
      <c r="AC23" s="113" t="e">
        <f>T23-HLOOKUP(V23,Minimas!$C$3:$CD$12,3,FALSE)</f>
        <v>#VALUE!</v>
      </c>
      <c r="AD23" s="113" t="e">
        <f>T23-HLOOKUP(V23,Minimas!$C$3:$CD$12,4,FALSE)</f>
        <v>#VALUE!</v>
      </c>
      <c r="AE23" s="113" t="e">
        <f>T23-HLOOKUP(V23,Minimas!$C$3:$CD$12,5,FALSE)</f>
        <v>#VALUE!</v>
      </c>
      <c r="AF23" s="113" t="e">
        <f>T23-HLOOKUP(V23,Minimas!$C$3:$CD$12,6,FALSE)</f>
        <v>#VALUE!</v>
      </c>
      <c r="AG23" s="113" t="e">
        <f>T23-HLOOKUP(V23,Minimas!$C$3:$CD$12,7,FALSE)</f>
        <v>#VALUE!</v>
      </c>
      <c r="AH23" s="113" t="e">
        <f>T23-HLOOKUP(V23,Minimas!$C$3:$CD$12,8,FALSE)</f>
        <v>#VALUE!</v>
      </c>
      <c r="AI23" s="113" t="e">
        <f>T23-HLOOKUP(V23,Minimas!$C$3:$CD$12,9,FALSE)</f>
        <v>#VALUE!</v>
      </c>
      <c r="AJ23" s="113" t="e">
        <f>T23-HLOOKUP(V23,Minimas!$C$3:$CD$12,10,FALSE)</f>
        <v>#VALUE!</v>
      </c>
      <c r="AK23" s="114" t="str">
        <f t="shared" si="2"/>
        <v xml:space="preserve"> </v>
      </c>
      <c r="AL23" s="114"/>
      <c r="AM23" s="114" t="str">
        <f t="shared" si="3"/>
        <v xml:space="preserve"> </v>
      </c>
      <c r="AN23" s="114" t="str">
        <f t="shared" si="4"/>
        <v xml:space="preserve"> </v>
      </c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</row>
    <row r="24" spans="2:107" s="5" customFormat="1" ht="30" customHeight="1" x14ac:dyDescent="0.2">
      <c r="B24" s="83"/>
      <c r="C24" s="86"/>
      <c r="D24" s="87"/>
      <c r="E24" s="89"/>
      <c r="F24" s="117"/>
      <c r="G24" s="118"/>
      <c r="H24" s="91"/>
      <c r="I24" s="94"/>
      <c r="J24" s="95"/>
      <c r="K24" s="81"/>
      <c r="L24" s="100"/>
      <c r="M24" s="101"/>
      <c r="N24" s="101"/>
      <c r="O24" s="102" t="str">
        <f t="shared" si="5"/>
        <v/>
      </c>
      <c r="P24" s="100"/>
      <c r="Q24" s="101"/>
      <c r="R24" s="101"/>
      <c r="S24" s="102" t="str">
        <f t="shared" si="6"/>
        <v/>
      </c>
      <c r="T24" s="104" t="str">
        <f t="shared" si="7"/>
        <v/>
      </c>
      <c r="U24" s="105" t="str">
        <f t="shared" si="0"/>
        <v xml:space="preserve">   </v>
      </c>
      <c r="V24" s="106" t="str">
        <f>IF(E24=0," ",IF(E24="H",IF(H24&lt;2000,VLOOKUP(K24,Minimas!$A$15:$G$29,7),IF(AND(H24&gt;1999,H24&lt;2003),VLOOKUP(K24,Minimas!$A$15:$G$29,6),IF(AND(H24&gt;2002,H24&lt;2005),VLOOKUP(K24,Minimas!$A$15:$G$29,5),IF(AND(H24&gt;2004,H24&lt;2007),VLOOKUP(K24,Minimas!$A$15:$G$29,4),VLOOKUP(K24,Minimas!$A$15:$G$29,3))))),IF(H24&lt;2000,VLOOKUP(K24,Minimas!$H$15:$N$29,7),IF(AND(H24&gt;1999,H24&lt;2003),VLOOKUP(K24,Minimas!$H$15:$N$29,6),IF(AND(H24&gt;2002,H24&lt;2005),VLOOKUP(K24,Minimas!$H$15:$N$29,5),IF(AND(H24&gt;2004,H24&lt;2007),VLOOKUP(K24,Minimas!$H$15:$N$29,4),VLOOKUP(K24,Minimas!$H$15:$N$29,3)))))))</f>
        <v xml:space="preserve"> </v>
      </c>
      <c r="W24" s="107" t="str">
        <f t="shared" si="1"/>
        <v/>
      </c>
      <c r="X24" s="42"/>
      <c r="Y24" s="42"/>
      <c r="AB24" s="113" t="e">
        <f>T24-HLOOKUP(V24,Minimas!$C$3:$CD$12,2,FALSE)</f>
        <v>#VALUE!</v>
      </c>
      <c r="AC24" s="113" t="e">
        <f>T24-HLOOKUP(V24,Minimas!$C$3:$CD$12,3,FALSE)</f>
        <v>#VALUE!</v>
      </c>
      <c r="AD24" s="113" t="e">
        <f>T24-HLOOKUP(V24,Minimas!$C$3:$CD$12,4,FALSE)</f>
        <v>#VALUE!</v>
      </c>
      <c r="AE24" s="113" t="e">
        <f>T24-HLOOKUP(V24,Minimas!$C$3:$CD$12,5,FALSE)</f>
        <v>#VALUE!</v>
      </c>
      <c r="AF24" s="113" t="e">
        <f>T24-HLOOKUP(V24,Minimas!$C$3:$CD$12,6,FALSE)</f>
        <v>#VALUE!</v>
      </c>
      <c r="AG24" s="113" t="e">
        <f>T24-HLOOKUP(V24,Minimas!$C$3:$CD$12,7,FALSE)</f>
        <v>#VALUE!</v>
      </c>
      <c r="AH24" s="113" t="e">
        <f>T24-HLOOKUP(V24,Minimas!$C$3:$CD$12,8,FALSE)</f>
        <v>#VALUE!</v>
      </c>
      <c r="AI24" s="113" t="e">
        <f>T24-HLOOKUP(V24,Minimas!$C$3:$CD$12,9,FALSE)</f>
        <v>#VALUE!</v>
      </c>
      <c r="AJ24" s="113" t="e">
        <f>T24-HLOOKUP(V24,Minimas!$C$3:$CD$12,10,FALSE)</f>
        <v>#VALUE!</v>
      </c>
      <c r="AK24" s="114" t="str">
        <f t="shared" si="2"/>
        <v xml:space="preserve"> </v>
      </c>
      <c r="AL24" s="114"/>
      <c r="AM24" s="114" t="str">
        <f t="shared" si="3"/>
        <v xml:space="preserve"> </v>
      </c>
      <c r="AN24" s="114" t="str">
        <f t="shared" si="4"/>
        <v xml:space="preserve"> </v>
      </c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</row>
    <row r="25" spans="2:107" s="5" customFormat="1" ht="30" customHeight="1" x14ac:dyDescent="0.2">
      <c r="B25" s="83"/>
      <c r="C25" s="86"/>
      <c r="D25" s="87"/>
      <c r="E25" s="89"/>
      <c r="F25" s="117"/>
      <c r="G25" s="118"/>
      <c r="H25" s="91"/>
      <c r="I25" s="94"/>
      <c r="J25" s="95"/>
      <c r="K25" s="81"/>
      <c r="L25" s="100"/>
      <c r="M25" s="101"/>
      <c r="N25" s="101"/>
      <c r="O25" s="102" t="str">
        <f t="shared" si="5"/>
        <v/>
      </c>
      <c r="P25" s="100"/>
      <c r="Q25" s="101"/>
      <c r="R25" s="101"/>
      <c r="S25" s="102" t="str">
        <f t="shared" si="6"/>
        <v/>
      </c>
      <c r="T25" s="104" t="str">
        <f t="shared" si="7"/>
        <v/>
      </c>
      <c r="U25" s="105" t="str">
        <f t="shared" si="0"/>
        <v xml:space="preserve">   </v>
      </c>
      <c r="V25" s="106" t="str">
        <f>IF(E25=0," ",IF(E25="H",IF(H25&lt;2000,VLOOKUP(K25,Minimas!$A$15:$G$29,7),IF(AND(H25&gt;1999,H25&lt;2003),VLOOKUP(K25,Minimas!$A$15:$G$29,6),IF(AND(H25&gt;2002,H25&lt;2005),VLOOKUP(K25,Minimas!$A$15:$G$29,5),IF(AND(H25&gt;2004,H25&lt;2007),VLOOKUP(K25,Minimas!$A$15:$G$29,4),VLOOKUP(K25,Minimas!$A$15:$G$29,3))))),IF(H25&lt;2000,VLOOKUP(K25,Minimas!$H$15:$N$29,7),IF(AND(H25&gt;1999,H25&lt;2003),VLOOKUP(K25,Minimas!$H$15:$N$29,6),IF(AND(H25&gt;2002,H25&lt;2005),VLOOKUP(K25,Minimas!$H$15:$N$29,5),IF(AND(H25&gt;2004,H25&lt;2007),VLOOKUP(K25,Minimas!$H$15:$N$29,4),VLOOKUP(K25,Minimas!$H$15:$N$29,3)))))))</f>
        <v xml:space="preserve"> </v>
      </c>
      <c r="W25" s="107" t="str">
        <f t="shared" si="1"/>
        <v/>
      </c>
      <c r="X25" s="42"/>
      <c r="Y25" s="42"/>
      <c r="AB25" s="113" t="e">
        <f>T25-HLOOKUP(V25,Minimas!$C$3:$CD$12,2,FALSE)</f>
        <v>#VALUE!</v>
      </c>
      <c r="AC25" s="113" t="e">
        <f>T25-HLOOKUP(V25,Minimas!$C$3:$CD$12,3,FALSE)</f>
        <v>#VALUE!</v>
      </c>
      <c r="AD25" s="113" t="e">
        <f>T25-HLOOKUP(V25,Minimas!$C$3:$CD$12,4,FALSE)</f>
        <v>#VALUE!</v>
      </c>
      <c r="AE25" s="113" t="e">
        <f>T25-HLOOKUP(V25,Minimas!$C$3:$CD$12,5,FALSE)</f>
        <v>#VALUE!</v>
      </c>
      <c r="AF25" s="113" t="e">
        <f>T25-HLOOKUP(V25,Minimas!$C$3:$CD$12,6,FALSE)</f>
        <v>#VALUE!</v>
      </c>
      <c r="AG25" s="113" t="e">
        <f>T25-HLOOKUP(V25,Minimas!$C$3:$CD$12,7,FALSE)</f>
        <v>#VALUE!</v>
      </c>
      <c r="AH25" s="113" t="e">
        <f>T25-HLOOKUP(V25,Minimas!$C$3:$CD$12,8,FALSE)</f>
        <v>#VALUE!</v>
      </c>
      <c r="AI25" s="113" t="e">
        <f>T25-HLOOKUP(V25,Minimas!$C$3:$CD$12,9,FALSE)</f>
        <v>#VALUE!</v>
      </c>
      <c r="AJ25" s="113" t="e">
        <f>T25-HLOOKUP(V25,Minimas!$C$3:$CD$12,10,FALSE)</f>
        <v>#VALUE!</v>
      </c>
      <c r="AK25" s="114" t="str">
        <f t="shared" si="2"/>
        <v xml:space="preserve"> </v>
      </c>
      <c r="AL25" s="114"/>
      <c r="AM25" s="114" t="str">
        <f t="shared" si="3"/>
        <v xml:space="preserve"> </v>
      </c>
      <c r="AN25" s="114" t="str">
        <f t="shared" si="4"/>
        <v xml:space="preserve"> </v>
      </c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</row>
    <row r="26" spans="2:107" s="5" customFormat="1" ht="30" customHeight="1" x14ac:dyDescent="0.2">
      <c r="B26" s="83"/>
      <c r="C26" s="86"/>
      <c r="D26" s="87"/>
      <c r="E26" s="89"/>
      <c r="F26" s="117"/>
      <c r="G26" s="118"/>
      <c r="H26" s="91"/>
      <c r="I26" s="94"/>
      <c r="J26" s="95"/>
      <c r="K26" s="81"/>
      <c r="L26" s="100"/>
      <c r="M26" s="101"/>
      <c r="N26" s="101"/>
      <c r="O26" s="102" t="str">
        <f t="shared" si="5"/>
        <v/>
      </c>
      <c r="P26" s="100"/>
      <c r="Q26" s="101"/>
      <c r="R26" s="101"/>
      <c r="S26" s="102" t="str">
        <f t="shared" si="6"/>
        <v/>
      </c>
      <c r="T26" s="104" t="str">
        <f t="shared" si="7"/>
        <v/>
      </c>
      <c r="U26" s="105" t="str">
        <f t="shared" si="0"/>
        <v xml:space="preserve">   </v>
      </c>
      <c r="V26" s="106" t="str">
        <f>IF(E26=0," ",IF(E26="H",IF(H26&lt;2000,VLOOKUP(K26,Minimas!$A$15:$G$29,7),IF(AND(H26&gt;1999,H26&lt;2003),VLOOKUP(K26,Minimas!$A$15:$G$29,6),IF(AND(H26&gt;2002,H26&lt;2005),VLOOKUP(K26,Minimas!$A$15:$G$29,5),IF(AND(H26&gt;2004,H26&lt;2007),VLOOKUP(K26,Minimas!$A$15:$G$29,4),VLOOKUP(K26,Minimas!$A$15:$G$29,3))))),IF(H26&lt;2000,VLOOKUP(K26,Minimas!$H$15:$N$29,7),IF(AND(H26&gt;1999,H26&lt;2003),VLOOKUP(K26,Minimas!$H$15:$N$29,6),IF(AND(H26&gt;2002,H26&lt;2005),VLOOKUP(K26,Minimas!$H$15:$N$29,5),IF(AND(H26&gt;2004,H26&lt;2007),VLOOKUP(K26,Minimas!$H$15:$N$29,4),VLOOKUP(K26,Minimas!$H$15:$N$29,3)))))))</f>
        <v xml:space="preserve"> </v>
      </c>
      <c r="W26" s="107" t="str">
        <f t="shared" si="1"/>
        <v/>
      </c>
      <c r="X26" s="42"/>
      <c r="Y26" s="42"/>
      <c r="AB26" s="113" t="e">
        <f>T26-HLOOKUP(V26,Minimas!$C$3:$CD$12,2,FALSE)</f>
        <v>#VALUE!</v>
      </c>
      <c r="AC26" s="113" t="e">
        <f>T26-HLOOKUP(V26,Minimas!$C$3:$CD$12,3,FALSE)</f>
        <v>#VALUE!</v>
      </c>
      <c r="AD26" s="113" t="e">
        <f>T26-HLOOKUP(V26,Minimas!$C$3:$CD$12,4,FALSE)</f>
        <v>#VALUE!</v>
      </c>
      <c r="AE26" s="113" t="e">
        <f>T26-HLOOKUP(V26,Minimas!$C$3:$CD$12,5,FALSE)</f>
        <v>#VALUE!</v>
      </c>
      <c r="AF26" s="113" t="e">
        <f>T26-HLOOKUP(V26,Minimas!$C$3:$CD$12,6,FALSE)</f>
        <v>#VALUE!</v>
      </c>
      <c r="AG26" s="113" t="e">
        <f>T26-HLOOKUP(V26,Minimas!$C$3:$CD$12,7,FALSE)</f>
        <v>#VALUE!</v>
      </c>
      <c r="AH26" s="113" t="e">
        <f>T26-HLOOKUP(V26,Minimas!$C$3:$CD$12,8,FALSE)</f>
        <v>#VALUE!</v>
      </c>
      <c r="AI26" s="113" t="e">
        <f>T26-HLOOKUP(V26,Minimas!$C$3:$CD$12,9,FALSE)</f>
        <v>#VALUE!</v>
      </c>
      <c r="AJ26" s="113" t="e">
        <f>T26-HLOOKUP(V26,Minimas!$C$3:$CD$12,10,FALSE)</f>
        <v>#VALUE!</v>
      </c>
      <c r="AK26" s="114" t="str">
        <f t="shared" si="2"/>
        <v xml:space="preserve"> </v>
      </c>
      <c r="AL26" s="114"/>
      <c r="AM26" s="114" t="str">
        <f t="shared" si="3"/>
        <v xml:space="preserve"> </v>
      </c>
      <c r="AN26" s="114" t="str">
        <f t="shared" si="4"/>
        <v xml:space="preserve"> </v>
      </c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</row>
    <row r="27" spans="2:107" s="5" customFormat="1" ht="30" customHeight="1" x14ac:dyDescent="0.2">
      <c r="B27" s="83"/>
      <c r="C27" s="86"/>
      <c r="D27" s="87"/>
      <c r="E27" s="89"/>
      <c r="F27" s="117"/>
      <c r="G27" s="118"/>
      <c r="H27" s="91"/>
      <c r="I27" s="94"/>
      <c r="J27" s="95"/>
      <c r="K27" s="81"/>
      <c r="L27" s="100"/>
      <c r="M27" s="101"/>
      <c r="N27" s="101"/>
      <c r="O27" s="102" t="str">
        <f t="shared" si="5"/>
        <v/>
      </c>
      <c r="P27" s="100"/>
      <c r="Q27" s="101"/>
      <c r="R27" s="101"/>
      <c r="S27" s="102" t="str">
        <f t="shared" si="6"/>
        <v/>
      </c>
      <c r="T27" s="104" t="str">
        <f t="shared" si="7"/>
        <v/>
      </c>
      <c r="U27" s="105" t="str">
        <f t="shared" si="0"/>
        <v xml:space="preserve">   </v>
      </c>
      <c r="V27" s="106" t="str">
        <f>IF(E27=0," ",IF(E27="H",IF(H27&lt;2000,VLOOKUP(K27,Minimas!$A$15:$G$29,7),IF(AND(H27&gt;1999,H27&lt;2003),VLOOKUP(K27,Minimas!$A$15:$G$29,6),IF(AND(H27&gt;2002,H27&lt;2005),VLOOKUP(K27,Minimas!$A$15:$G$29,5),IF(AND(H27&gt;2004,H27&lt;2007),VLOOKUP(K27,Minimas!$A$15:$G$29,4),VLOOKUP(K27,Minimas!$A$15:$G$29,3))))),IF(H27&lt;2000,VLOOKUP(K27,Minimas!$H$15:$N$29,7),IF(AND(H27&gt;1999,H27&lt;2003),VLOOKUP(K27,Minimas!$H$15:$N$29,6),IF(AND(H27&gt;2002,H27&lt;2005),VLOOKUP(K27,Minimas!$H$15:$N$29,5),IF(AND(H27&gt;2004,H27&lt;2007),VLOOKUP(K27,Minimas!$H$15:$N$29,4),VLOOKUP(K27,Minimas!$H$15:$N$29,3)))))))</f>
        <v xml:space="preserve"> </v>
      </c>
      <c r="W27" s="107" t="str">
        <f t="shared" si="1"/>
        <v/>
      </c>
      <c r="X27" s="42"/>
      <c r="Y27" s="42"/>
      <c r="AB27" s="113" t="e">
        <f>T27-HLOOKUP(V27,Minimas!$C$3:$CD$12,2,FALSE)</f>
        <v>#VALUE!</v>
      </c>
      <c r="AC27" s="113" t="e">
        <f>T27-HLOOKUP(V27,Minimas!$C$3:$CD$12,3,FALSE)</f>
        <v>#VALUE!</v>
      </c>
      <c r="AD27" s="113" t="e">
        <f>T27-HLOOKUP(V27,Minimas!$C$3:$CD$12,4,FALSE)</f>
        <v>#VALUE!</v>
      </c>
      <c r="AE27" s="113" t="e">
        <f>T27-HLOOKUP(V27,Minimas!$C$3:$CD$12,5,FALSE)</f>
        <v>#VALUE!</v>
      </c>
      <c r="AF27" s="113" t="e">
        <f>T27-HLOOKUP(V27,Minimas!$C$3:$CD$12,6,FALSE)</f>
        <v>#VALUE!</v>
      </c>
      <c r="AG27" s="113" t="e">
        <f>T27-HLOOKUP(V27,Minimas!$C$3:$CD$12,7,FALSE)</f>
        <v>#VALUE!</v>
      </c>
      <c r="AH27" s="113" t="e">
        <f>T27-HLOOKUP(V27,Minimas!$C$3:$CD$12,8,FALSE)</f>
        <v>#VALUE!</v>
      </c>
      <c r="AI27" s="113" t="e">
        <f>T27-HLOOKUP(V27,Minimas!$C$3:$CD$12,9,FALSE)</f>
        <v>#VALUE!</v>
      </c>
      <c r="AJ27" s="113" t="e">
        <f>T27-HLOOKUP(V27,Minimas!$C$3:$CD$12,10,FALSE)</f>
        <v>#VALUE!</v>
      </c>
      <c r="AK27" s="114" t="str">
        <f t="shared" si="2"/>
        <v xml:space="preserve"> </v>
      </c>
      <c r="AL27" s="114"/>
      <c r="AM27" s="114" t="str">
        <f t="shared" si="3"/>
        <v xml:space="preserve"> </v>
      </c>
      <c r="AN27" s="114" t="str">
        <f t="shared" si="4"/>
        <v xml:space="preserve"> </v>
      </c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</row>
    <row r="28" spans="2:107" s="5" customFormat="1" ht="30" customHeight="1" x14ac:dyDescent="0.2">
      <c r="B28" s="83"/>
      <c r="C28" s="86"/>
      <c r="D28" s="87"/>
      <c r="E28" s="89"/>
      <c r="F28" s="117"/>
      <c r="G28" s="118"/>
      <c r="H28" s="91"/>
      <c r="I28" s="94"/>
      <c r="J28" s="95"/>
      <c r="K28" s="81"/>
      <c r="L28" s="100"/>
      <c r="M28" s="101"/>
      <c r="N28" s="101"/>
      <c r="O28" s="102" t="str">
        <f t="shared" si="5"/>
        <v/>
      </c>
      <c r="P28" s="100"/>
      <c r="Q28" s="101"/>
      <c r="R28" s="101"/>
      <c r="S28" s="102" t="str">
        <f t="shared" si="6"/>
        <v/>
      </c>
      <c r="T28" s="104" t="str">
        <f t="shared" si="7"/>
        <v/>
      </c>
      <c r="U28" s="105" t="str">
        <f t="shared" si="0"/>
        <v xml:space="preserve">   </v>
      </c>
      <c r="V28" s="106" t="str">
        <f>IF(E28=0," ",IF(E28="H",IF(H28&lt;2000,VLOOKUP(K28,Minimas!$A$15:$G$29,7),IF(AND(H28&gt;1999,H28&lt;2003),VLOOKUP(K28,Minimas!$A$15:$G$29,6),IF(AND(H28&gt;2002,H28&lt;2005),VLOOKUP(K28,Minimas!$A$15:$G$29,5),IF(AND(H28&gt;2004,H28&lt;2007),VLOOKUP(K28,Minimas!$A$15:$G$29,4),VLOOKUP(K28,Minimas!$A$15:$G$29,3))))),IF(H28&lt;2000,VLOOKUP(K28,Minimas!$H$15:$N$29,7),IF(AND(H28&gt;1999,H28&lt;2003),VLOOKUP(K28,Minimas!$H$15:$N$29,6),IF(AND(H28&gt;2002,H28&lt;2005),VLOOKUP(K28,Minimas!$H$15:$N$29,5),IF(AND(H28&gt;2004,H28&lt;2007),VLOOKUP(K28,Minimas!$H$15:$N$29,4),VLOOKUP(K28,Minimas!$H$15:$N$29,3)))))))</f>
        <v xml:space="preserve"> </v>
      </c>
      <c r="W28" s="107" t="str">
        <f t="shared" si="1"/>
        <v/>
      </c>
      <c r="X28" s="42"/>
      <c r="Y28" s="42"/>
      <c r="AB28" s="113" t="e">
        <f>T28-HLOOKUP(V28,Minimas!$C$3:$CD$12,2,FALSE)</f>
        <v>#VALUE!</v>
      </c>
      <c r="AC28" s="113" t="e">
        <f>T28-HLOOKUP(V28,Minimas!$C$3:$CD$12,3,FALSE)</f>
        <v>#VALUE!</v>
      </c>
      <c r="AD28" s="113" t="e">
        <f>T28-HLOOKUP(V28,Minimas!$C$3:$CD$12,4,FALSE)</f>
        <v>#VALUE!</v>
      </c>
      <c r="AE28" s="113" t="e">
        <f>T28-HLOOKUP(V28,Minimas!$C$3:$CD$12,5,FALSE)</f>
        <v>#VALUE!</v>
      </c>
      <c r="AF28" s="113" t="e">
        <f>T28-HLOOKUP(V28,Minimas!$C$3:$CD$12,6,FALSE)</f>
        <v>#VALUE!</v>
      </c>
      <c r="AG28" s="113" t="e">
        <f>T28-HLOOKUP(V28,Minimas!$C$3:$CD$12,7,FALSE)</f>
        <v>#VALUE!</v>
      </c>
      <c r="AH28" s="113" t="e">
        <f>T28-HLOOKUP(V28,Minimas!$C$3:$CD$12,8,FALSE)</f>
        <v>#VALUE!</v>
      </c>
      <c r="AI28" s="113" t="e">
        <f>T28-HLOOKUP(V28,Minimas!$C$3:$CD$12,9,FALSE)</f>
        <v>#VALUE!</v>
      </c>
      <c r="AJ28" s="113" t="e">
        <f>T28-HLOOKUP(V28,Minimas!$C$3:$CD$12,10,FALSE)</f>
        <v>#VALUE!</v>
      </c>
      <c r="AK28" s="114" t="str">
        <f t="shared" si="2"/>
        <v xml:space="preserve"> </v>
      </c>
      <c r="AL28" s="114"/>
      <c r="AM28" s="114" t="str">
        <f t="shared" si="3"/>
        <v xml:space="preserve"> </v>
      </c>
      <c r="AN28" s="114" t="str">
        <f t="shared" si="4"/>
        <v xml:space="preserve"> </v>
      </c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</row>
    <row r="29" spans="2:107" s="5" customFormat="1" ht="30" customHeight="1" x14ac:dyDescent="0.2">
      <c r="B29" s="83"/>
      <c r="C29" s="86"/>
      <c r="D29" s="87"/>
      <c r="E29" s="89"/>
      <c r="F29" s="117"/>
      <c r="G29" s="118"/>
      <c r="H29" s="91"/>
      <c r="I29" s="94"/>
      <c r="J29" s="95"/>
      <c r="K29" s="81"/>
      <c r="L29" s="100"/>
      <c r="M29" s="101"/>
      <c r="N29" s="101"/>
      <c r="O29" s="102" t="str">
        <f t="shared" si="5"/>
        <v/>
      </c>
      <c r="P29" s="100"/>
      <c r="Q29" s="101"/>
      <c r="R29" s="101"/>
      <c r="S29" s="102" t="str">
        <f t="shared" si="6"/>
        <v/>
      </c>
      <c r="T29" s="104" t="str">
        <f t="shared" si="7"/>
        <v/>
      </c>
      <c r="U29" s="105" t="str">
        <f t="shared" si="0"/>
        <v xml:space="preserve">   </v>
      </c>
      <c r="V29" s="106" t="str">
        <f>IF(E29=0," ",IF(E29="H",IF(H29&lt;2000,VLOOKUP(K29,Minimas!$A$15:$G$29,7),IF(AND(H29&gt;1999,H29&lt;2003),VLOOKUP(K29,Minimas!$A$15:$G$29,6),IF(AND(H29&gt;2002,H29&lt;2005),VLOOKUP(K29,Minimas!$A$15:$G$29,5),IF(AND(H29&gt;2004,H29&lt;2007),VLOOKUP(K29,Minimas!$A$15:$G$29,4),VLOOKUP(K29,Minimas!$A$15:$G$29,3))))),IF(H29&lt;2000,VLOOKUP(K29,Minimas!$H$15:$N$29,7),IF(AND(H29&gt;1999,H29&lt;2003),VLOOKUP(K29,Minimas!$H$15:$N$29,6),IF(AND(H29&gt;2002,H29&lt;2005),VLOOKUP(K29,Minimas!$H$15:$N$29,5),IF(AND(H29&gt;2004,H29&lt;2007),VLOOKUP(K29,Minimas!$H$15:$N$29,4),VLOOKUP(K29,Minimas!$H$15:$N$29,3)))))))</f>
        <v xml:space="preserve"> </v>
      </c>
      <c r="W29" s="107" t="str">
        <f t="shared" si="1"/>
        <v/>
      </c>
      <c r="X29" s="42"/>
      <c r="Y29" s="42"/>
      <c r="AB29" s="113" t="e">
        <f>T29-HLOOKUP(V29,Minimas!$C$3:$CD$12,2,FALSE)</f>
        <v>#VALUE!</v>
      </c>
      <c r="AC29" s="113" t="e">
        <f>T29-HLOOKUP(V29,Minimas!$C$3:$CD$12,3,FALSE)</f>
        <v>#VALUE!</v>
      </c>
      <c r="AD29" s="113" t="e">
        <f>T29-HLOOKUP(V29,Minimas!$C$3:$CD$12,4,FALSE)</f>
        <v>#VALUE!</v>
      </c>
      <c r="AE29" s="113" t="e">
        <f>T29-HLOOKUP(V29,Minimas!$C$3:$CD$12,5,FALSE)</f>
        <v>#VALUE!</v>
      </c>
      <c r="AF29" s="113" t="e">
        <f>T29-HLOOKUP(V29,Minimas!$C$3:$CD$12,6,FALSE)</f>
        <v>#VALUE!</v>
      </c>
      <c r="AG29" s="113" t="e">
        <f>T29-HLOOKUP(V29,Minimas!$C$3:$CD$12,7,FALSE)</f>
        <v>#VALUE!</v>
      </c>
      <c r="AH29" s="113" t="e">
        <f>T29-HLOOKUP(V29,Minimas!$C$3:$CD$12,8,FALSE)</f>
        <v>#VALUE!</v>
      </c>
      <c r="AI29" s="113" t="e">
        <f>T29-HLOOKUP(V29,Minimas!$C$3:$CD$12,9,FALSE)</f>
        <v>#VALUE!</v>
      </c>
      <c r="AJ29" s="113" t="e">
        <f>T29-HLOOKUP(V29,Minimas!$C$3:$CD$12,10,FALSE)</f>
        <v>#VALUE!</v>
      </c>
      <c r="AK29" s="114" t="str">
        <f t="shared" si="2"/>
        <v xml:space="preserve"> </v>
      </c>
      <c r="AL29" s="114"/>
      <c r="AM29" s="114" t="str">
        <f t="shared" si="3"/>
        <v xml:space="preserve"> </v>
      </c>
      <c r="AN29" s="114" t="str">
        <f t="shared" si="4"/>
        <v xml:space="preserve"> </v>
      </c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</row>
    <row r="30" spans="2:107" s="5" customFormat="1" ht="30" customHeight="1" x14ac:dyDescent="0.2">
      <c r="B30" s="83"/>
      <c r="C30" s="86"/>
      <c r="D30" s="87"/>
      <c r="E30" s="89"/>
      <c r="F30" s="117"/>
      <c r="G30" s="118"/>
      <c r="H30" s="91"/>
      <c r="I30" s="94"/>
      <c r="J30" s="95"/>
      <c r="K30" s="81"/>
      <c r="L30" s="100"/>
      <c r="M30" s="101"/>
      <c r="N30" s="101"/>
      <c r="O30" s="102" t="str">
        <f t="shared" si="5"/>
        <v/>
      </c>
      <c r="P30" s="100"/>
      <c r="Q30" s="101"/>
      <c r="R30" s="101"/>
      <c r="S30" s="102" t="str">
        <f t="shared" si="6"/>
        <v/>
      </c>
      <c r="T30" s="104" t="str">
        <f t="shared" si="7"/>
        <v/>
      </c>
      <c r="U30" s="105" t="str">
        <f t="shared" si="0"/>
        <v xml:space="preserve">   </v>
      </c>
      <c r="V30" s="106" t="str">
        <f>IF(E30=0," ",IF(E30="H",IF(H30&lt;2000,VLOOKUP(K30,Minimas!$A$15:$G$29,7),IF(AND(H30&gt;1999,H30&lt;2003),VLOOKUP(K30,Minimas!$A$15:$G$29,6),IF(AND(H30&gt;2002,H30&lt;2005),VLOOKUP(K30,Minimas!$A$15:$G$29,5),IF(AND(H30&gt;2004,H30&lt;2007),VLOOKUP(K30,Minimas!$A$15:$G$29,4),VLOOKUP(K30,Minimas!$A$15:$G$29,3))))),IF(H30&lt;2000,VLOOKUP(K30,Minimas!$H$15:$N$29,7),IF(AND(H30&gt;1999,H30&lt;2003),VLOOKUP(K30,Minimas!$H$15:$N$29,6),IF(AND(H30&gt;2002,H30&lt;2005),VLOOKUP(K30,Minimas!$H$15:$N$29,5),IF(AND(H30&gt;2004,H30&lt;2007),VLOOKUP(K30,Minimas!$H$15:$N$29,4),VLOOKUP(K30,Minimas!$H$15:$N$29,3)))))))</f>
        <v xml:space="preserve"> </v>
      </c>
      <c r="W30" s="107" t="str">
        <f t="shared" si="1"/>
        <v/>
      </c>
      <c r="X30" s="42"/>
      <c r="Y30" s="42"/>
      <c r="AB30" s="113" t="e">
        <f>T30-HLOOKUP(V30,Minimas!$C$3:$CD$12,2,FALSE)</f>
        <v>#VALUE!</v>
      </c>
      <c r="AC30" s="113" t="e">
        <f>T30-HLOOKUP(V30,Minimas!$C$3:$CD$12,3,FALSE)</f>
        <v>#VALUE!</v>
      </c>
      <c r="AD30" s="113" t="e">
        <f>T30-HLOOKUP(V30,Minimas!$C$3:$CD$12,4,FALSE)</f>
        <v>#VALUE!</v>
      </c>
      <c r="AE30" s="113" t="e">
        <f>T30-HLOOKUP(V30,Minimas!$C$3:$CD$12,5,FALSE)</f>
        <v>#VALUE!</v>
      </c>
      <c r="AF30" s="113" t="e">
        <f>T30-HLOOKUP(V30,Minimas!$C$3:$CD$12,6,FALSE)</f>
        <v>#VALUE!</v>
      </c>
      <c r="AG30" s="113" t="e">
        <f>T30-HLOOKUP(V30,Minimas!$C$3:$CD$12,7,FALSE)</f>
        <v>#VALUE!</v>
      </c>
      <c r="AH30" s="113" t="e">
        <f>T30-HLOOKUP(V30,Minimas!$C$3:$CD$12,8,FALSE)</f>
        <v>#VALUE!</v>
      </c>
      <c r="AI30" s="113" t="e">
        <f>T30-HLOOKUP(V30,Minimas!$C$3:$CD$12,9,FALSE)</f>
        <v>#VALUE!</v>
      </c>
      <c r="AJ30" s="113" t="e">
        <f>T30-HLOOKUP(V30,Minimas!$C$3:$CD$12,10,FALSE)</f>
        <v>#VALUE!</v>
      </c>
      <c r="AK30" s="114" t="str">
        <f t="shared" si="2"/>
        <v xml:space="preserve"> </v>
      </c>
      <c r="AL30" s="114"/>
      <c r="AM30" s="114" t="str">
        <f t="shared" si="3"/>
        <v xml:space="preserve"> </v>
      </c>
      <c r="AN30" s="114" t="str">
        <f t="shared" si="4"/>
        <v xml:space="preserve"> </v>
      </c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</row>
    <row r="31" spans="2:107" s="5" customFormat="1" ht="30" customHeight="1" x14ac:dyDescent="0.2">
      <c r="B31" s="83"/>
      <c r="C31" s="86"/>
      <c r="D31" s="87"/>
      <c r="E31" s="89"/>
      <c r="F31" s="117"/>
      <c r="G31" s="118"/>
      <c r="H31" s="91"/>
      <c r="I31" s="94"/>
      <c r="J31" s="95"/>
      <c r="K31" s="81"/>
      <c r="L31" s="100"/>
      <c r="M31" s="101"/>
      <c r="N31" s="101"/>
      <c r="O31" s="102" t="str">
        <f t="shared" si="5"/>
        <v/>
      </c>
      <c r="P31" s="100"/>
      <c r="Q31" s="101"/>
      <c r="R31" s="101"/>
      <c r="S31" s="102" t="str">
        <f t="shared" si="6"/>
        <v/>
      </c>
      <c r="T31" s="104" t="str">
        <f t="shared" si="7"/>
        <v/>
      </c>
      <c r="U31" s="105" t="str">
        <f t="shared" si="0"/>
        <v xml:space="preserve">   </v>
      </c>
      <c r="V31" s="106" t="str">
        <f>IF(E31=0," ",IF(E31="H",IF(H31&lt;2000,VLOOKUP(K31,Minimas!$A$15:$G$29,7),IF(AND(H31&gt;1999,H31&lt;2003),VLOOKUP(K31,Minimas!$A$15:$G$29,6),IF(AND(H31&gt;2002,H31&lt;2005),VLOOKUP(K31,Minimas!$A$15:$G$29,5),IF(AND(H31&gt;2004,H31&lt;2007),VLOOKUP(K31,Minimas!$A$15:$G$29,4),VLOOKUP(K31,Minimas!$A$15:$G$29,3))))),IF(H31&lt;2000,VLOOKUP(K31,Minimas!$H$15:$N$29,7),IF(AND(H31&gt;1999,H31&lt;2003),VLOOKUP(K31,Minimas!$H$15:$N$29,6),IF(AND(H31&gt;2002,H31&lt;2005),VLOOKUP(K31,Minimas!$H$15:$N$29,5),IF(AND(H31&gt;2004,H31&lt;2007),VLOOKUP(K31,Minimas!$H$15:$N$29,4),VLOOKUP(K31,Minimas!$H$15:$N$29,3)))))))</f>
        <v xml:space="preserve"> </v>
      </c>
      <c r="W31" s="107" t="str">
        <f t="shared" si="1"/>
        <v/>
      </c>
      <c r="X31" s="42"/>
      <c r="Y31" s="42"/>
      <c r="AB31" s="113" t="e">
        <f>T31-HLOOKUP(V31,Minimas!$C$3:$CD$12,2,FALSE)</f>
        <v>#VALUE!</v>
      </c>
      <c r="AC31" s="113" t="e">
        <f>T31-HLOOKUP(V31,Minimas!$C$3:$CD$12,3,FALSE)</f>
        <v>#VALUE!</v>
      </c>
      <c r="AD31" s="113" t="e">
        <f>T31-HLOOKUP(V31,Minimas!$C$3:$CD$12,4,FALSE)</f>
        <v>#VALUE!</v>
      </c>
      <c r="AE31" s="113" t="e">
        <f>T31-HLOOKUP(V31,Minimas!$C$3:$CD$12,5,FALSE)</f>
        <v>#VALUE!</v>
      </c>
      <c r="AF31" s="113" t="e">
        <f>T31-HLOOKUP(V31,Minimas!$C$3:$CD$12,6,FALSE)</f>
        <v>#VALUE!</v>
      </c>
      <c r="AG31" s="113" t="e">
        <f>T31-HLOOKUP(V31,Minimas!$C$3:$CD$12,7,FALSE)</f>
        <v>#VALUE!</v>
      </c>
      <c r="AH31" s="113" t="e">
        <f>T31-HLOOKUP(V31,Minimas!$C$3:$CD$12,8,FALSE)</f>
        <v>#VALUE!</v>
      </c>
      <c r="AI31" s="113" t="e">
        <f>T31-HLOOKUP(V31,Minimas!$C$3:$CD$12,9,FALSE)</f>
        <v>#VALUE!</v>
      </c>
      <c r="AJ31" s="113" t="e">
        <f>T31-HLOOKUP(V31,Minimas!$C$3:$CD$12,10,FALSE)</f>
        <v>#VALUE!</v>
      </c>
      <c r="AK31" s="114" t="str">
        <f t="shared" si="2"/>
        <v xml:space="preserve"> </v>
      </c>
      <c r="AL31" s="114"/>
      <c r="AM31" s="114" t="str">
        <f t="shared" si="3"/>
        <v xml:space="preserve"> </v>
      </c>
      <c r="AN31" s="114" t="str">
        <f t="shared" si="4"/>
        <v xml:space="preserve"> </v>
      </c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</row>
    <row r="32" spans="2:107" s="5" customFormat="1" ht="30" customHeight="1" x14ac:dyDescent="0.2">
      <c r="B32" s="83"/>
      <c r="C32" s="86"/>
      <c r="D32" s="87"/>
      <c r="E32" s="89"/>
      <c r="F32" s="117"/>
      <c r="G32" s="118"/>
      <c r="H32" s="91"/>
      <c r="I32" s="94"/>
      <c r="J32" s="95"/>
      <c r="K32" s="81"/>
      <c r="L32" s="100"/>
      <c r="M32" s="101"/>
      <c r="N32" s="101"/>
      <c r="O32" s="102" t="str">
        <f t="shared" si="5"/>
        <v/>
      </c>
      <c r="P32" s="100"/>
      <c r="Q32" s="101"/>
      <c r="R32" s="101"/>
      <c r="S32" s="102" t="str">
        <f t="shared" si="6"/>
        <v/>
      </c>
      <c r="T32" s="104" t="str">
        <f t="shared" si="7"/>
        <v/>
      </c>
      <c r="U32" s="105" t="str">
        <f t="shared" si="0"/>
        <v xml:space="preserve">   </v>
      </c>
      <c r="V32" s="106" t="str">
        <f>IF(E32=0," ",IF(E32="H",IF(H32&lt;2000,VLOOKUP(K32,Minimas!$A$15:$G$29,7),IF(AND(H32&gt;1999,H32&lt;2003),VLOOKUP(K32,Minimas!$A$15:$G$29,6),IF(AND(H32&gt;2002,H32&lt;2005),VLOOKUP(K32,Minimas!$A$15:$G$29,5),IF(AND(H32&gt;2004,H32&lt;2007),VLOOKUP(K32,Minimas!$A$15:$G$29,4),VLOOKUP(K32,Minimas!$A$15:$G$29,3))))),IF(H32&lt;2000,VLOOKUP(K32,Minimas!$H$15:$N$29,7),IF(AND(H32&gt;1999,H32&lt;2003),VLOOKUP(K32,Minimas!$H$15:$N$29,6),IF(AND(H32&gt;2002,H32&lt;2005),VLOOKUP(K32,Minimas!$H$15:$N$29,5),IF(AND(H32&gt;2004,H32&lt;2007),VLOOKUP(K32,Minimas!$H$15:$N$29,4),VLOOKUP(K32,Minimas!$H$15:$N$29,3)))))))</f>
        <v xml:space="preserve"> </v>
      </c>
      <c r="W32" s="107" t="str">
        <f t="shared" si="1"/>
        <v/>
      </c>
      <c r="X32" s="42"/>
      <c r="Y32" s="42"/>
      <c r="AB32" s="113" t="e">
        <f>T32-HLOOKUP(V32,Minimas!$C$3:$CD$12,2,FALSE)</f>
        <v>#VALUE!</v>
      </c>
      <c r="AC32" s="113" t="e">
        <f>T32-HLOOKUP(V32,Minimas!$C$3:$CD$12,3,FALSE)</f>
        <v>#VALUE!</v>
      </c>
      <c r="AD32" s="113" t="e">
        <f>T32-HLOOKUP(V32,Minimas!$C$3:$CD$12,4,FALSE)</f>
        <v>#VALUE!</v>
      </c>
      <c r="AE32" s="113" t="e">
        <f>T32-HLOOKUP(V32,Minimas!$C$3:$CD$12,5,FALSE)</f>
        <v>#VALUE!</v>
      </c>
      <c r="AF32" s="113" t="e">
        <f>T32-HLOOKUP(V32,Minimas!$C$3:$CD$12,6,FALSE)</f>
        <v>#VALUE!</v>
      </c>
      <c r="AG32" s="113" t="e">
        <f>T32-HLOOKUP(V32,Minimas!$C$3:$CD$12,7,FALSE)</f>
        <v>#VALUE!</v>
      </c>
      <c r="AH32" s="113" t="e">
        <f>T32-HLOOKUP(V32,Minimas!$C$3:$CD$12,8,FALSE)</f>
        <v>#VALUE!</v>
      </c>
      <c r="AI32" s="113" t="e">
        <f>T32-HLOOKUP(V32,Minimas!$C$3:$CD$12,9,FALSE)</f>
        <v>#VALUE!</v>
      </c>
      <c r="AJ32" s="113" t="e">
        <f>T32-HLOOKUP(V32,Minimas!$C$3:$CD$12,10,FALSE)</f>
        <v>#VALUE!</v>
      </c>
      <c r="AK32" s="114" t="str">
        <f t="shared" si="2"/>
        <v xml:space="preserve"> </v>
      </c>
      <c r="AL32" s="114"/>
      <c r="AM32" s="114" t="str">
        <f t="shared" si="3"/>
        <v xml:space="preserve"> </v>
      </c>
      <c r="AN32" s="114" t="str">
        <f t="shared" si="4"/>
        <v xml:space="preserve"> </v>
      </c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</row>
    <row r="33" spans="2:107" s="5" customFormat="1" ht="30" customHeight="1" x14ac:dyDescent="0.2">
      <c r="B33" s="83"/>
      <c r="C33" s="86"/>
      <c r="D33" s="87"/>
      <c r="E33" s="89"/>
      <c r="F33" s="117"/>
      <c r="G33" s="118"/>
      <c r="H33" s="91"/>
      <c r="I33" s="94"/>
      <c r="J33" s="95"/>
      <c r="K33" s="81"/>
      <c r="L33" s="100"/>
      <c r="M33" s="101"/>
      <c r="N33" s="101"/>
      <c r="O33" s="102" t="str">
        <f t="shared" si="5"/>
        <v/>
      </c>
      <c r="P33" s="100"/>
      <c r="Q33" s="101"/>
      <c r="R33" s="101"/>
      <c r="S33" s="102" t="str">
        <f t="shared" si="6"/>
        <v/>
      </c>
      <c r="T33" s="104" t="str">
        <f t="shared" si="7"/>
        <v/>
      </c>
      <c r="U33" s="105" t="str">
        <f t="shared" si="0"/>
        <v xml:space="preserve">   </v>
      </c>
      <c r="V33" s="106" t="str">
        <f>IF(E33=0," ",IF(E33="H",IF(H33&lt;2000,VLOOKUP(K33,Minimas!$A$15:$G$29,7),IF(AND(H33&gt;1999,H33&lt;2003),VLOOKUP(K33,Minimas!$A$15:$G$29,6),IF(AND(H33&gt;2002,H33&lt;2005),VLOOKUP(K33,Minimas!$A$15:$G$29,5),IF(AND(H33&gt;2004,H33&lt;2007),VLOOKUP(K33,Minimas!$A$15:$G$29,4),VLOOKUP(K33,Minimas!$A$15:$G$29,3))))),IF(H33&lt;2000,VLOOKUP(K33,Minimas!$H$15:$N$29,7),IF(AND(H33&gt;1999,H33&lt;2003),VLOOKUP(K33,Minimas!$H$15:$N$29,6),IF(AND(H33&gt;2002,H33&lt;2005),VLOOKUP(K33,Minimas!$H$15:$N$29,5),IF(AND(H33&gt;2004,H33&lt;2007),VLOOKUP(K33,Minimas!$H$15:$N$29,4),VLOOKUP(K33,Minimas!$H$15:$N$29,3)))))))</f>
        <v xml:space="preserve"> </v>
      </c>
      <c r="W33" s="107" t="str">
        <f t="shared" si="1"/>
        <v/>
      </c>
      <c r="X33" s="42"/>
      <c r="Y33" s="42"/>
      <c r="AB33" s="113" t="e">
        <f>T33-HLOOKUP(V33,Minimas!$C$3:$CD$12,2,FALSE)</f>
        <v>#VALUE!</v>
      </c>
      <c r="AC33" s="113" t="e">
        <f>T33-HLOOKUP(V33,Minimas!$C$3:$CD$12,3,FALSE)</f>
        <v>#VALUE!</v>
      </c>
      <c r="AD33" s="113" t="e">
        <f>T33-HLOOKUP(V33,Minimas!$C$3:$CD$12,4,FALSE)</f>
        <v>#VALUE!</v>
      </c>
      <c r="AE33" s="113" t="e">
        <f>T33-HLOOKUP(V33,Minimas!$C$3:$CD$12,5,FALSE)</f>
        <v>#VALUE!</v>
      </c>
      <c r="AF33" s="113" t="e">
        <f>T33-HLOOKUP(V33,Minimas!$C$3:$CD$12,6,FALSE)</f>
        <v>#VALUE!</v>
      </c>
      <c r="AG33" s="113" t="e">
        <f>T33-HLOOKUP(V33,Minimas!$C$3:$CD$12,7,FALSE)</f>
        <v>#VALUE!</v>
      </c>
      <c r="AH33" s="113" t="e">
        <f>T33-HLOOKUP(V33,Minimas!$C$3:$CD$12,8,FALSE)</f>
        <v>#VALUE!</v>
      </c>
      <c r="AI33" s="113" t="e">
        <f>T33-HLOOKUP(V33,Minimas!$C$3:$CD$12,9,FALSE)</f>
        <v>#VALUE!</v>
      </c>
      <c r="AJ33" s="113" t="e">
        <f>T33-HLOOKUP(V33,Minimas!$C$3:$CD$12,10,FALSE)</f>
        <v>#VALUE!</v>
      </c>
      <c r="AK33" s="114" t="str">
        <f t="shared" si="2"/>
        <v xml:space="preserve"> </v>
      </c>
      <c r="AL33" s="114"/>
      <c r="AM33" s="114" t="str">
        <f t="shared" si="3"/>
        <v xml:space="preserve"> </v>
      </c>
      <c r="AN33" s="114" t="str">
        <f t="shared" si="4"/>
        <v xml:space="preserve"> </v>
      </c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</row>
    <row r="34" spans="2:107" s="5" customFormat="1" ht="30" customHeight="1" x14ac:dyDescent="0.2">
      <c r="B34" s="83"/>
      <c r="C34" s="86"/>
      <c r="D34" s="87"/>
      <c r="E34" s="89"/>
      <c r="F34" s="117"/>
      <c r="G34" s="118"/>
      <c r="H34" s="91"/>
      <c r="I34" s="94"/>
      <c r="J34" s="95"/>
      <c r="K34" s="81"/>
      <c r="L34" s="100"/>
      <c r="M34" s="101"/>
      <c r="N34" s="101"/>
      <c r="O34" s="102" t="str">
        <f t="shared" si="5"/>
        <v/>
      </c>
      <c r="P34" s="100"/>
      <c r="Q34" s="101"/>
      <c r="R34" s="101"/>
      <c r="S34" s="102" t="str">
        <f t="shared" si="6"/>
        <v/>
      </c>
      <c r="T34" s="104" t="str">
        <f t="shared" si="7"/>
        <v/>
      </c>
      <c r="U34" s="105" t="str">
        <f t="shared" si="0"/>
        <v xml:space="preserve">   </v>
      </c>
      <c r="V34" s="106" t="str">
        <f>IF(E34=0," ",IF(E34="H",IF(H34&lt;2000,VLOOKUP(K34,Minimas!$A$15:$G$29,7),IF(AND(H34&gt;1999,H34&lt;2003),VLOOKUP(K34,Minimas!$A$15:$G$29,6),IF(AND(H34&gt;2002,H34&lt;2005),VLOOKUP(K34,Minimas!$A$15:$G$29,5),IF(AND(H34&gt;2004,H34&lt;2007),VLOOKUP(K34,Minimas!$A$15:$G$29,4),VLOOKUP(K34,Minimas!$A$15:$G$29,3))))),IF(H34&lt;2000,VLOOKUP(K34,Minimas!$H$15:$N$29,7),IF(AND(H34&gt;1999,H34&lt;2003),VLOOKUP(K34,Minimas!$H$15:$N$29,6),IF(AND(H34&gt;2002,H34&lt;2005),VLOOKUP(K34,Minimas!$H$15:$N$29,5),IF(AND(H34&gt;2004,H34&lt;2007),VLOOKUP(K34,Minimas!$H$15:$N$29,4),VLOOKUP(K34,Minimas!$H$15:$N$29,3)))))))</f>
        <v xml:space="preserve"> </v>
      </c>
      <c r="W34" s="107" t="str">
        <f t="shared" si="1"/>
        <v/>
      </c>
      <c r="X34" s="42"/>
      <c r="Y34" s="42"/>
      <c r="AB34" s="113" t="e">
        <f>T34-HLOOKUP(V34,Minimas!$C$3:$CD$12,2,FALSE)</f>
        <v>#VALUE!</v>
      </c>
      <c r="AC34" s="113" t="e">
        <f>T34-HLOOKUP(V34,Minimas!$C$3:$CD$12,3,FALSE)</f>
        <v>#VALUE!</v>
      </c>
      <c r="AD34" s="113" t="e">
        <f>T34-HLOOKUP(V34,Minimas!$C$3:$CD$12,4,FALSE)</f>
        <v>#VALUE!</v>
      </c>
      <c r="AE34" s="113" t="e">
        <f>T34-HLOOKUP(V34,Minimas!$C$3:$CD$12,5,FALSE)</f>
        <v>#VALUE!</v>
      </c>
      <c r="AF34" s="113" t="e">
        <f>T34-HLOOKUP(V34,Minimas!$C$3:$CD$12,6,FALSE)</f>
        <v>#VALUE!</v>
      </c>
      <c r="AG34" s="113" t="e">
        <f>T34-HLOOKUP(V34,Minimas!$C$3:$CD$12,7,FALSE)</f>
        <v>#VALUE!</v>
      </c>
      <c r="AH34" s="113" t="e">
        <f>T34-HLOOKUP(V34,Minimas!$C$3:$CD$12,8,FALSE)</f>
        <v>#VALUE!</v>
      </c>
      <c r="AI34" s="113" t="e">
        <f>T34-HLOOKUP(V34,Minimas!$C$3:$CD$12,9,FALSE)</f>
        <v>#VALUE!</v>
      </c>
      <c r="AJ34" s="113" t="e">
        <f>T34-HLOOKUP(V34,Minimas!$C$3:$CD$12,10,FALSE)</f>
        <v>#VALUE!</v>
      </c>
      <c r="AK34" s="114" t="str">
        <f t="shared" si="2"/>
        <v xml:space="preserve"> </v>
      </c>
      <c r="AL34" s="114"/>
      <c r="AM34" s="114" t="str">
        <f t="shared" si="3"/>
        <v xml:space="preserve"> </v>
      </c>
      <c r="AN34" s="114" t="str">
        <f t="shared" si="4"/>
        <v xml:space="preserve"> </v>
      </c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</row>
    <row r="35" spans="2:107" s="5" customFormat="1" ht="30" customHeight="1" x14ac:dyDescent="0.2">
      <c r="B35" s="83"/>
      <c r="C35" s="86"/>
      <c r="D35" s="87"/>
      <c r="E35" s="89"/>
      <c r="F35" s="117"/>
      <c r="G35" s="118"/>
      <c r="H35" s="91"/>
      <c r="I35" s="94"/>
      <c r="J35" s="95"/>
      <c r="K35" s="81"/>
      <c r="L35" s="100"/>
      <c r="M35" s="101"/>
      <c r="N35" s="101"/>
      <c r="O35" s="102" t="str">
        <f t="shared" si="5"/>
        <v/>
      </c>
      <c r="P35" s="100"/>
      <c r="Q35" s="101"/>
      <c r="R35" s="101"/>
      <c r="S35" s="102" t="str">
        <f t="shared" si="6"/>
        <v/>
      </c>
      <c r="T35" s="104" t="str">
        <f t="shared" si="7"/>
        <v/>
      </c>
      <c r="U35" s="105" t="str">
        <f t="shared" si="0"/>
        <v xml:space="preserve">   </v>
      </c>
      <c r="V35" s="106" t="str">
        <f>IF(E35=0," ",IF(E35="H",IF(H35&lt;2000,VLOOKUP(K35,Minimas!$A$15:$G$29,7),IF(AND(H35&gt;1999,H35&lt;2003),VLOOKUP(K35,Minimas!$A$15:$G$29,6),IF(AND(H35&gt;2002,H35&lt;2005),VLOOKUP(K35,Minimas!$A$15:$G$29,5),IF(AND(H35&gt;2004,H35&lt;2007),VLOOKUP(K35,Minimas!$A$15:$G$29,4),VLOOKUP(K35,Minimas!$A$15:$G$29,3))))),IF(H35&lt;2000,VLOOKUP(K35,Minimas!$H$15:$N$29,7),IF(AND(H35&gt;1999,H35&lt;2003),VLOOKUP(K35,Minimas!$H$15:$N$29,6),IF(AND(H35&gt;2002,H35&lt;2005),VLOOKUP(K35,Minimas!$H$15:$N$29,5),IF(AND(H35&gt;2004,H35&lt;2007),VLOOKUP(K35,Minimas!$H$15:$N$29,4),VLOOKUP(K35,Minimas!$H$15:$N$29,3)))))))</f>
        <v xml:space="preserve"> </v>
      </c>
      <c r="W35" s="107" t="str">
        <f t="shared" si="1"/>
        <v/>
      </c>
      <c r="X35" s="42"/>
      <c r="Y35" s="42"/>
      <c r="AB35" s="113" t="e">
        <f>T35-HLOOKUP(V35,Minimas!$C$3:$CD$12,2,FALSE)</f>
        <v>#VALUE!</v>
      </c>
      <c r="AC35" s="113" t="e">
        <f>T35-HLOOKUP(V35,Minimas!$C$3:$CD$12,3,FALSE)</f>
        <v>#VALUE!</v>
      </c>
      <c r="AD35" s="113" t="e">
        <f>T35-HLOOKUP(V35,Minimas!$C$3:$CD$12,4,FALSE)</f>
        <v>#VALUE!</v>
      </c>
      <c r="AE35" s="113" t="e">
        <f>T35-HLOOKUP(V35,Minimas!$C$3:$CD$12,5,FALSE)</f>
        <v>#VALUE!</v>
      </c>
      <c r="AF35" s="113" t="e">
        <f>T35-HLOOKUP(V35,Minimas!$C$3:$CD$12,6,FALSE)</f>
        <v>#VALUE!</v>
      </c>
      <c r="AG35" s="113" t="e">
        <f>T35-HLOOKUP(V35,Minimas!$C$3:$CD$12,7,FALSE)</f>
        <v>#VALUE!</v>
      </c>
      <c r="AH35" s="113" t="e">
        <f>T35-HLOOKUP(V35,Minimas!$C$3:$CD$12,8,FALSE)</f>
        <v>#VALUE!</v>
      </c>
      <c r="AI35" s="113" t="e">
        <f>T35-HLOOKUP(V35,Minimas!$C$3:$CD$12,9,FALSE)</f>
        <v>#VALUE!</v>
      </c>
      <c r="AJ35" s="113" t="e">
        <f>T35-HLOOKUP(V35,Minimas!$C$3:$CD$12,10,FALSE)</f>
        <v>#VALUE!</v>
      </c>
      <c r="AK35" s="114" t="str">
        <f t="shared" si="2"/>
        <v xml:space="preserve"> </v>
      </c>
      <c r="AL35" s="114"/>
      <c r="AM35" s="114" t="str">
        <f t="shared" si="3"/>
        <v xml:space="preserve"> </v>
      </c>
      <c r="AN35" s="114" t="str">
        <f t="shared" si="4"/>
        <v xml:space="preserve"> </v>
      </c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</row>
    <row r="36" spans="2:107" s="5" customFormat="1" ht="30" customHeight="1" x14ac:dyDescent="0.2">
      <c r="B36" s="83"/>
      <c r="C36" s="86"/>
      <c r="D36" s="87"/>
      <c r="E36" s="89"/>
      <c r="F36" s="117"/>
      <c r="G36" s="118"/>
      <c r="H36" s="91"/>
      <c r="I36" s="94"/>
      <c r="J36" s="95"/>
      <c r="K36" s="81"/>
      <c r="L36" s="100"/>
      <c r="M36" s="101"/>
      <c r="N36" s="101"/>
      <c r="O36" s="102" t="str">
        <f t="shared" si="5"/>
        <v/>
      </c>
      <c r="P36" s="100"/>
      <c r="Q36" s="101"/>
      <c r="R36" s="101"/>
      <c r="S36" s="102" t="str">
        <f t="shared" si="6"/>
        <v/>
      </c>
      <c r="T36" s="104" t="str">
        <f t="shared" si="7"/>
        <v/>
      </c>
      <c r="U36" s="105" t="str">
        <f t="shared" si="0"/>
        <v xml:space="preserve">   </v>
      </c>
      <c r="V36" s="106" t="str">
        <f>IF(E36=0," ",IF(E36="H",IF(H36&lt;2000,VLOOKUP(K36,Minimas!$A$15:$G$29,7),IF(AND(H36&gt;1999,H36&lt;2003),VLOOKUP(K36,Minimas!$A$15:$G$29,6),IF(AND(H36&gt;2002,H36&lt;2005),VLOOKUP(K36,Minimas!$A$15:$G$29,5),IF(AND(H36&gt;2004,H36&lt;2007),VLOOKUP(K36,Minimas!$A$15:$G$29,4),VLOOKUP(K36,Minimas!$A$15:$G$29,3))))),IF(H36&lt;2000,VLOOKUP(K36,Minimas!$H$15:$N$29,7),IF(AND(H36&gt;1999,H36&lt;2003),VLOOKUP(K36,Minimas!$H$15:$N$29,6),IF(AND(H36&gt;2002,H36&lt;2005),VLOOKUP(K36,Minimas!$H$15:$N$29,5),IF(AND(H36&gt;2004,H36&lt;2007),VLOOKUP(K36,Minimas!$H$15:$N$29,4),VLOOKUP(K36,Minimas!$H$15:$N$29,3)))))))</f>
        <v xml:space="preserve"> </v>
      </c>
      <c r="W36" s="107" t="str">
        <f t="shared" si="1"/>
        <v/>
      </c>
      <c r="X36" s="42"/>
      <c r="Y36" s="42"/>
      <c r="AB36" s="113" t="e">
        <f>T36-HLOOKUP(V36,Minimas!$C$3:$CD$12,2,FALSE)</f>
        <v>#VALUE!</v>
      </c>
      <c r="AC36" s="113" t="e">
        <f>T36-HLOOKUP(V36,Minimas!$C$3:$CD$12,3,FALSE)</f>
        <v>#VALUE!</v>
      </c>
      <c r="AD36" s="113" t="e">
        <f>T36-HLOOKUP(V36,Minimas!$C$3:$CD$12,4,FALSE)</f>
        <v>#VALUE!</v>
      </c>
      <c r="AE36" s="113" t="e">
        <f>T36-HLOOKUP(V36,Minimas!$C$3:$CD$12,5,FALSE)</f>
        <v>#VALUE!</v>
      </c>
      <c r="AF36" s="113" t="e">
        <f>T36-HLOOKUP(V36,Minimas!$C$3:$CD$12,6,FALSE)</f>
        <v>#VALUE!</v>
      </c>
      <c r="AG36" s="113" t="e">
        <f>T36-HLOOKUP(V36,Minimas!$C$3:$CD$12,7,FALSE)</f>
        <v>#VALUE!</v>
      </c>
      <c r="AH36" s="113" t="e">
        <f>T36-HLOOKUP(V36,Minimas!$C$3:$CD$12,8,FALSE)</f>
        <v>#VALUE!</v>
      </c>
      <c r="AI36" s="113" t="e">
        <f>T36-HLOOKUP(V36,Minimas!$C$3:$CD$12,9,FALSE)</f>
        <v>#VALUE!</v>
      </c>
      <c r="AJ36" s="113" t="e">
        <f>T36-HLOOKUP(V36,Minimas!$C$3:$CD$12,10,FALSE)</f>
        <v>#VALUE!</v>
      </c>
      <c r="AK36" s="114" t="str">
        <f t="shared" si="2"/>
        <v xml:space="preserve"> </v>
      </c>
      <c r="AL36" s="114"/>
      <c r="AM36" s="114" t="str">
        <f t="shared" si="3"/>
        <v xml:space="preserve"> </v>
      </c>
      <c r="AN36" s="114" t="str">
        <f t="shared" si="4"/>
        <v xml:space="preserve"> </v>
      </c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</row>
    <row r="37" spans="2:107" s="5" customFormat="1" ht="30" customHeight="1" x14ac:dyDescent="0.2">
      <c r="B37" s="83"/>
      <c r="C37" s="86"/>
      <c r="D37" s="87"/>
      <c r="E37" s="89"/>
      <c r="F37" s="117"/>
      <c r="G37" s="118"/>
      <c r="H37" s="91"/>
      <c r="I37" s="94"/>
      <c r="J37" s="95"/>
      <c r="K37" s="81"/>
      <c r="L37" s="100"/>
      <c r="M37" s="101"/>
      <c r="N37" s="101"/>
      <c r="O37" s="102" t="str">
        <f t="shared" si="5"/>
        <v/>
      </c>
      <c r="P37" s="100"/>
      <c r="Q37" s="101"/>
      <c r="R37" s="101"/>
      <c r="S37" s="102" t="str">
        <f t="shared" si="6"/>
        <v/>
      </c>
      <c r="T37" s="104" t="str">
        <f t="shared" si="7"/>
        <v/>
      </c>
      <c r="U37" s="105" t="str">
        <f t="shared" si="0"/>
        <v xml:space="preserve">   </v>
      </c>
      <c r="V37" s="106" t="str">
        <f>IF(E37=0," ",IF(E37="H",IF(H37&lt;2000,VLOOKUP(K37,Minimas!$A$15:$G$29,7),IF(AND(H37&gt;1999,H37&lt;2003),VLOOKUP(K37,Minimas!$A$15:$G$29,6),IF(AND(H37&gt;2002,H37&lt;2005),VLOOKUP(K37,Minimas!$A$15:$G$29,5),IF(AND(H37&gt;2004,H37&lt;2007),VLOOKUP(K37,Minimas!$A$15:$G$29,4),VLOOKUP(K37,Minimas!$A$15:$G$29,3))))),IF(H37&lt;2000,VLOOKUP(K37,Minimas!$H$15:$N$29,7),IF(AND(H37&gt;1999,H37&lt;2003),VLOOKUP(K37,Minimas!$H$15:$N$29,6),IF(AND(H37&gt;2002,H37&lt;2005),VLOOKUP(K37,Minimas!$H$15:$N$29,5),IF(AND(H37&gt;2004,H37&lt;2007),VLOOKUP(K37,Minimas!$H$15:$N$29,4),VLOOKUP(K37,Minimas!$H$15:$N$29,3)))))))</f>
        <v xml:space="preserve"> </v>
      </c>
      <c r="W37" s="107" t="str">
        <f t="shared" si="1"/>
        <v/>
      </c>
      <c r="X37" s="42"/>
      <c r="Y37" s="42"/>
      <c r="AB37" s="113" t="e">
        <f>T37-HLOOKUP(V37,Minimas!$C$3:$CD$12,2,FALSE)</f>
        <v>#VALUE!</v>
      </c>
      <c r="AC37" s="113" t="e">
        <f>T37-HLOOKUP(V37,Minimas!$C$3:$CD$12,3,FALSE)</f>
        <v>#VALUE!</v>
      </c>
      <c r="AD37" s="113" t="e">
        <f>T37-HLOOKUP(V37,Minimas!$C$3:$CD$12,4,FALSE)</f>
        <v>#VALUE!</v>
      </c>
      <c r="AE37" s="113" t="e">
        <f>T37-HLOOKUP(V37,Minimas!$C$3:$CD$12,5,FALSE)</f>
        <v>#VALUE!</v>
      </c>
      <c r="AF37" s="113" t="e">
        <f>T37-HLOOKUP(V37,Minimas!$C$3:$CD$12,6,FALSE)</f>
        <v>#VALUE!</v>
      </c>
      <c r="AG37" s="113" t="e">
        <f>T37-HLOOKUP(V37,Minimas!$C$3:$CD$12,7,FALSE)</f>
        <v>#VALUE!</v>
      </c>
      <c r="AH37" s="113" t="e">
        <f>T37-HLOOKUP(V37,Minimas!$C$3:$CD$12,8,FALSE)</f>
        <v>#VALUE!</v>
      </c>
      <c r="AI37" s="113" t="e">
        <f>T37-HLOOKUP(V37,Minimas!$C$3:$CD$12,9,FALSE)</f>
        <v>#VALUE!</v>
      </c>
      <c r="AJ37" s="113" t="e">
        <f>T37-HLOOKUP(V37,Minimas!$C$3:$CD$12,10,FALSE)</f>
        <v>#VALUE!</v>
      </c>
      <c r="AK37" s="114" t="str">
        <f t="shared" si="2"/>
        <v xml:space="preserve"> </v>
      </c>
      <c r="AL37" s="114"/>
      <c r="AM37" s="114" t="str">
        <f t="shared" si="3"/>
        <v xml:space="preserve"> </v>
      </c>
      <c r="AN37" s="114" t="str">
        <f t="shared" si="4"/>
        <v xml:space="preserve"> </v>
      </c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</row>
    <row r="38" spans="2:107" s="5" customFormat="1" ht="30" customHeight="1" x14ac:dyDescent="0.2">
      <c r="B38" s="83"/>
      <c r="C38" s="86"/>
      <c r="D38" s="87"/>
      <c r="E38" s="89"/>
      <c r="F38" s="117"/>
      <c r="G38" s="118"/>
      <c r="H38" s="91"/>
      <c r="I38" s="94"/>
      <c r="J38" s="95"/>
      <c r="K38" s="81"/>
      <c r="L38" s="100"/>
      <c r="M38" s="101"/>
      <c r="N38" s="101"/>
      <c r="O38" s="102" t="str">
        <f t="shared" si="5"/>
        <v/>
      </c>
      <c r="P38" s="100"/>
      <c r="Q38" s="101"/>
      <c r="R38" s="101"/>
      <c r="S38" s="102" t="str">
        <f t="shared" si="6"/>
        <v/>
      </c>
      <c r="T38" s="104" t="str">
        <f t="shared" si="7"/>
        <v/>
      </c>
      <c r="U38" s="105" t="str">
        <f t="shared" si="0"/>
        <v xml:space="preserve">   </v>
      </c>
      <c r="V38" s="106" t="str">
        <f>IF(E38=0," ",IF(E38="H",IF(H38&lt;2000,VLOOKUP(K38,Minimas!$A$15:$G$29,7),IF(AND(H38&gt;1999,H38&lt;2003),VLOOKUP(K38,Minimas!$A$15:$G$29,6),IF(AND(H38&gt;2002,H38&lt;2005),VLOOKUP(K38,Minimas!$A$15:$G$29,5),IF(AND(H38&gt;2004,H38&lt;2007),VLOOKUP(K38,Minimas!$A$15:$G$29,4),VLOOKUP(K38,Minimas!$A$15:$G$29,3))))),IF(H38&lt;2000,VLOOKUP(K38,Minimas!$H$15:$N$29,7),IF(AND(H38&gt;1999,H38&lt;2003),VLOOKUP(K38,Minimas!$H$15:$N$29,6),IF(AND(H38&gt;2002,H38&lt;2005),VLOOKUP(K38,Minimas!$H$15:$N$29,5),IF(AND(H38&gt;2004,H38&lt;2007),VLOOKUP(K38,Minimas!$H$15:$N$29,4),VLOOKUP(K38,Minimas!$H$15:$N$29,3)))))))</f>
        <v xml:space="preserve"> </v>
      </c>
      <c r="W38" s="107" t="str">
        <f t="shared" si="1"/>
        <v/>
      </c>
      <c r="X38" s="42"/>
      <c r="Y38" s="42"/>
      <c r="AB38" s="113" t="e">
        <f>T38-HLOOKUP(V38,Minimas!$C$3:$CD$12,2,FALSE)</f>
        <v>#VALUE!</v>
      </c>
      <c r="AC38" s="113" t="e">
        <f>T38-HLOOKUP(V38,Minimas!$C$3:$CD$12,3,FALSE)</f>
        <v>#VALUE!</v>
      </c>
      <c r="AD38" s="113" t="e">
        <f>T38-HLOOKUP(V38,Minimas!$C$3:$CD$12,4,FALSE)</f>
        <v>#VALUE!</v>
      </c>
      <c r="AE38" s="113" t="e">
        <f>T38-HLOOKUP(V38,Minimas!$C$3:$CD$12,5,FALSE)</f>
        <v>#VALUE!</v>
      </c>
      <c r="AF38" s="113" t="e">
        <f>T38-HLOOKUP(V38,Minimas!$C$3:$CD$12,6,FALSE)</f>
        <v>#VALUE!</v>
      </c>
      <c r="AG38" s="113" t="e">
        <f>T38-HLOOKUP(V38,Minimas!$C$3:$CD$12,7,FALSE)</f>
        <v>#VALUE!</v>
      </c>
      <c r="AH38" s="113" t="e">
        <f>T38-HLOOKUP(V38,Minimas!$C$3:$CD$12,8,FALSE)</f>
        <v>#VALUE!</v>
      </c>
      <c r="AI38" s="113" t="e">
        <f>T38-HLOOKUP(V38,Minimas!$C$3:$CD$12,9,FALSE)</f>
        <v>#VALUE!</v>
      </c>
      <c r="AJ38" s="113" t="e">
        <f>T38-HLOOKUP(V38,Minimas!$C$3:$CD$12,10,FALSE)</f>
        <v>#VALUE!</v>
      </c>
      <c r="AK38" s="114" t="str">
        <f t="shared" si="2"/>
        <v xml:space="preserve"> </v>
      </c>
      <c r="AL38" s="114"/>
      <c r="AM38" s="114" t="str">
        <f t="shared" si="3"/>
        <v xml:space="preserve"> </v>
      </c>
      <c r="AN38" s="114" t="str">
        <f t="shared" si="4"/>
        <v xml:space="preserve"> </v>
      </c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</row>
    <row r="39" spans="2:107" s="5" customFormat="1" ht="30" customHeight="1" x14ac:dyDescent="0.2">
      <c r="B39" s="83"/>
      <c r="C39" s="86"/>
      <c r="D39" s="87"/>
      <c r="E39" s="89"/>
      <c r="F39" s="117"/>
      <c r="G39" s="118"/>
      <c r="H39" s="91"/>
      <c r="I39" s="94"/>
      <c r="J39" s="95"/>
      <c r="K39" s="81"/>
      <c r="L39" s="100"/>
      <c r="M39" s="101"/>
      <c r="N39" s="101"/>
      <c r="O39" s="102" t="str">
        <f t="shared" si="5"/>
        <v/>
      </c>
      <c r="P39" s="100"/>
      <c r="Q39" s="101"/>
      <c r="R39" s="101"/>
      <c r="S39" s="102" t="str">
        <f t="shared" si="6"/>
        <v/>
      </c>
      <c r="T39" s="104" t="str">
        <f t="shared" si="7"/>
        <v/>
      </c>
      <c r="U39" s="105" t="str">
        <f t="shared" si="0"/>
        <v xml:space="preserve">   </v>
      </c>
      <c r="V39" s="106" t="str">
        <f>IF(E39=0," ",IF(E39="H",IF(H39&lt;2000,VLOOKUP(K39,Minimas!$A$15:$G$29,7),IF(AND(H39&gt;1999,H39&lt;2003),VLOOKUP(K39,Minimas!$A$15:$G$29,6),IF(AND(H39&gt;2002,H39&lt;2005),VLOOKUP(K39,Minimas!$A$15:$G$29,5),IF(AND(H39&gt;2004,H39&lt;2007),VLOOKUP(K39,Minimas!$A$15:$G$29,4),VLOOKUP(K39,Minimas!$A$15:$G$29,3))))),IF(H39&lt;2000,VLOOKUP(K39,Minimas!$H$15:$N$29,7),IF(AND(H39&gt;1999,H39&lt;2003),VLOOKUP(K39,Minimas!$H$15:$N$29,6),IF(AND(H39&gt;2002,H39&lt;2005),VLOOKUP(K39,Minimas!$H$15:$N$29,5),IF(AND(H39&gt;2004,H39&lt;2007),VLOOKUP(K39,Minimas!$H$15:$N$29,4),VLOOKUP(K39,Minimas!$H$15:$N$29,3)))))))</f>
        <v xml:space="preserve"> </v>
      </c>
      <c r="W39" s="107" t="str">
        <f t="shared" si="1"/>
        <v/>
      </c>
      <c r="X39" s="42"/>
      <c r="Y39" s="42"/>
      <c r="AB39" s="113" t="e">
        <f>T39-HLOOKUP(V39,Minimas!$C$3:$CD$12,2,FALSE)</f>
        <v>#VALUE!</v>
      </c>
      <c r="AC39" s="113" t="e">
        <f>T39-HLOOKUP(V39,Minimas!$C$3:$CD$12,3,FALSE)</f>
        <v>#VALUE!</v>
      </c>
      <c r="AD39" s="113" t="e">
        <f>T39-HLOOKUP(V39,Minimas!$C$3:$CD$12,4,FALSE)</f>
        <v>#VALUE!</v>
      </c>
      <c r="AE39" s="113" t="e">
        <f>T39-HLOOKUP(V39,Minimas!$C$3:$CD$12,5,FALSE)</f>
        <v>#VALUE!</v>
      </c>
      <c r="AF39" s="113" t="e">
        <f>T39-HLOOKUP(V39,Minimas!$C$3:$CD$12,6,FALSE)</f>
        <v>#VALUE!</v>
      </c>
      <c r="AG39" s="113" t="e">
        <f>T39-HLOOKUP(V39,Minimas!$C$3:$CD$12,7,FALSE)</f>
        <v>#VALUE!</v>
      </c>
      <c r="AH39" s="113" t="e">
        <f>T39-HLOOKUP(V39,Minimas!$C$3:$CD$12,8,FALSE)</f>
        <v>#VALUE!</v>
      </c>
      <c r="AI39" s="113" t="e">
        <f>T39-HLOOKUP(V39,Minimas!$C$3:$CD$12,9,FALSE)</f>
        <v>#VALUE!</v>
      </c>
      <c r="AJ39" s="113" t="e">
        <f>T39-HLOOKUP(V39,Minimas!$C$3:$CD$12,10,FALSE)</f>
        <v>#VALUE!</v>
      </c>
      <c r="AK39" s="114" t="str">
        <f t="shared" si="2"/>
        <v xml:space="preserve"> </v>
      </c>
      <c r="AL39" s="114"/>
      <c r="AM39" s="114" t="str">
        <f t="shared" si="3"/>
        <v xml:space="preserve"> </v>
      </c>
      <c r="AN39" s="114" t="str">
        <f t="shared" si="4"/>
        <v xml:space="preserve"> </v>
      </c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</row>
    <row r="40" spans="2:107" s="5" customFormat="1" ht="30" customHeight="1" x14ac:dyDescent="0.2">
      <c r="B40" s="83"/>
      <c r="C40" s="86"/>
      <c r="D40" s="87"/>
      <c r="E40" s="89"/>
      <c r="F40" s="117"/>
      <c r="G40" s="118"/>
      <c r="H40" s="91"/>
      <c r="I40" s="94"/>
      <c r="J40" s="95"/>
      <c r="K40" s="81"/>
      <c r="L40" s="100"/>
      <c r="M40" s="101"/>
      <c r="N40" s="101"/>
      <c r="O40" s="102" t="str">
        <f t="shared" si="5"/>
        <v/>
      </c>
      <c r="P40" s="100"/>
      <c r="Q40" s="101"/>
      <c r="R40" s="101"/>
      <c r="S40" s="102" t="str">
        <f t="shared" si="6"/>
        <v/>
      </c>
      <c r="T40" s="104" t="str">
        <f t="shared" si="7"/>
        <v/>
      </c>
      <c r="U40" s="105" t="str">
        <f t="shared" si="0"/>
        <v xml:space="preserve">   </v>
      </c>
      <c r="V40" s="106" t="str">
        <f>IF(E40=0," ",IF(E40="H",IF(H40&lt;2000,VLOOKUP(K40,Minimas!$A$15:$G$29,7),IF(AND(H40&gt;1999,H40&lt;2003),VLOOKUP(K40,Minimas!$A$15:$G$29,6),IF(AND(H40&gt;2002,H40&lt;2005),VLOOKUP(K40,Minimas!$A$15:$G$29,5),IF(AND(H40&gt;2004,H40&lt;2007),VLOOKUP(K40,Minimas!$A$15:$G$29,4),VLOOKUP(K40,Minimas!$A$15:$G$29,3))))),IF(H40&lt;2000,VLOOKUP(K40,Minimas!$H$15:$N$29,7),IF(AND(H40&gt;1999,H40&lt;2003),VLOOKUP(K40,Minimas!$H$15:$N$29,6),IF(AND(H40&gt;2002,H40&lt;2005),VLOOKUP(K40,Minimas!$H$15:$N$29,5),IF(AND(H40&gt;2004,H40&lt;2007),VLOOKUP(K40,Minimas!$H$15:$N$29,4),VLOOKUP(K40,Minimas!$H$15:$N$29,3)))))))</f>
        <v xml:space="preserve"> </v>
      </c>
      <c r="W40" s="107" t="str">
        <f t="shared" si="1"/>
        <v/>
      </c>
      <c r="X40" s="42"/>
      <c r="Y40" s="42"/>
      <c r="AB40" s="113" t="e">
        <f>T40-HLOOKUP(V40,Minimas!$C$3:$CD$12,2,FALSE)</f>
        <v>#VALUE!</v>
      </c>
      <c r="AC40" s="113" t="e">
        <f>T40-HLOOKUP(V40,Minimas!$C$3:$CD$12,3,FALSE)</f>
        <v>#VALUE!</v>
      </c>
      <c r="AD40" s="113" t="e">
        <f>T40-HLOOKUP(V40,Minimas!$C$3:$CD$12,4,FALSE)</f>
        <v>#VALUE!</v>
      </c>
      <c r="AE40" s="113" t="e">
        <f>T40-HLOOKUP(V40,Minimas!$C$3:$CD$12,5,FALSE)</f>
        <v>#VALUE!</v>
      </c>
      <c r="AF40" s="113" t="e">
        <f>T40-HLOOKUP(V40,Minimas!$C$3:$CD$12,6,FALSE)</f>
        <v>#VALUE!</v>
      </c>
      <c r="AG40" s="113" t="e">
        <f>T40-HLOOKUP(V40,Minimas!$C$3:$CD$12,7,FALSE)</f>
        <v>#VALUE!</v>
      </c>
      <c r="AH40" s="113" t="e">
        <f>T40-HLOOKUP(V40,Minimas!$C$3:$CD$12,8,FALSE)</f>
        <v>#VALUE!</v>
      </c>
      <c r="AI40" s="113" t="e">
        <f>T40-HLOOKUP(V40,Minimas!$C$3:$CD$12,9,FALSE)</f>
        <v>#VALUE!</v>
      </c>
      <c r="AJ40" s="113" t="e">
        <f>T40-HLOOKUP(V40,Minimas!$C$3:$CD$12,10,FALSE)</f>
        <v>#VALUE!</v>
      </c>
      <c r="AK40" s="114" t="str">
        <f t="shared" si="2"/>
        <v xml:space="preserve"> </v>
      </c>
      <c r="AL40" s="114"/>
      <c r="AM40" s="114" t="str">
        <f t="shared" si="3"/>
        <v xml:space="preserve"> </v>
      </c>
      <c r="AN40" s="114" t="str">
        <f t="shared" si="4"/>
        <v xml:space="preserve"> </v>
      </c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</row>
    <row r="41" spans="2:107" s="5" customFormat="1" ht="30" customHeight="1" x14ac:dyDescent="0.2">
      <c r="B41" s="83"/>
      <c r="C41" s="86"/>
      <c r="D41" s="87"/>
      <c r="E41" s="89"/>
      <c r="F41" s="117"/>
      <c r="G41" s="118"/>
      <c r="H41" s="91"/>
      <c r="I41" s="94"/>
      <c r="J41" s="95"/>
      <c r="K41" s="81"/>
      <c r="L41" s="100"/>
      <c r="M41" s="101"/>
      <c r="N41" s="101"/>
      <c r="O41" s="102" t="str">
        <f t="shared" si="5"/>
        <v/>
      </c>
      <c r="P41" s="100"/>
      <c r="Q41" s="101"/>
      <c r="R41" s="101"/>
      <c r="S41" s="102" t="str">
        <f t="shared" si="6"/>
        <v/>
      </c>
      <c r="T41" s="104" t="str">
        <f t="shared" si="7"/>
        <v/>
      </c>
      <c r="U41" s="105" t="str">
        <f t="shared" si="0"/>
        <v xml:space="preserve">   </v>
      </c>
      <c r="V41" s="106" t="str">
        <f>IF(E41=0," ",IF(E41="H",IF(H41&lt;2000,VLOOKUP(K41,Minimas!$A$15:$G$29,7),IF(AND(H41&gt;1999,H41&lt;2003),VLOOKUP(K41,Minimas!$A$15:$G$29,6),IF(AND(H41&gt;2002,H41&lt;2005),VLOOKUP(K41,Minimas!$A$15:$G$29,5),IF(AND(H41&gt;2004,H41&lt;2007),VLOOKUP(K41,Minimas!$A$15:$G$29,4),VLOOKUP(K41,Minimas!$A$15:$G$29,3))))),IF(H41&lt;2000,VLOOKUP(K41,Minimas!$H$15:$N$29,7),IF(AND(H41&gt;1999,H41&lt;2003),VLOOKUP(K41,Minimas!$H$15:$N$29,6),IF(AND(H41&gt;2002,H41&lt;2005),VLOOKUP(K41,Minimas!$H$15:$N$29,5),IF(AND(H41&gt;2004,H41&lt;2007),VLOOKUP(K41,Minimas!$H$15:$N$29,4),VLOOKUP(K41,Minimas!$H$15:$N$29,3)))))))</f>
        <v xml:space="preserve"> </v>
      </c>
      <c r="W41" s="107" t="str">
        <f t="shared" si="1"/>
        <v/>
      </c>
      <c r="X41" s="42"/>
      <c r="Y41" s="42"/>
      <c r="AB41" s="113" t="e">
        <f>T41-HLOOKUP(V41,Minimas!$C$3:$CD$12,2,FALSE)</f>
        <v>#VALUE!</v>
      </c>
      <c r="AC41" s="113" t="e">
        <f>T41-HLOOKUP(V41,Minimas!$C$3:$CD$12,3,FALSE)</f>
        <v>#VALUE!</v>
      </c>
      <c r="AD41" s="113" t="e">
        <f>T41-HLOOKUP(V41,Minimas!$C$3:$CD$12,4,FALSE)</f>
        <v>#VALUE!</v>
      </c>
      <c r="AE41" s="113" t="e">
        <f>T41-HLOOKUP(V41,Minimas!$C$3:$CD$12,5,FALSE)</f>
        <v>#VALUE!</v>
      </c>
      <c r="AF41" s="113" t="e">
        <f>T41-HLOOKUP(V41,Minimas!$C$3:$CD$12,6,FALSE)</f>
        <v>#VALUE!</v>
      </c>
      <c r="AG41" s="113" t="e">
        <f>T41-HLOOKUP(V41,Minimas!$C$3:$CD$12,7,FALSE)</f>
        <v>#VALUE!</v>
      </c>
      <c r="AH41" s="113" t="e">
        <f>T41-HLOOKUP(V41,Minimas!$C$3:$CD$12,8,FALSE)</f>
        <v>#VALUE!</v>
      </c>
      <c r="AI41" s="113" t="e">
        <f>T41-HLOOKUP(V41,Minimas!$C$3:$CD$12,9,FALSE)</f>
        <v>#VALUE!</v>
      </c>
      <c r="AJ41" s="113" t="e">
        <f>T41-HLOOKUP(V41,Minimas!$C$3:$CD$12,10,FALSE)</f>
        <v>#VALUE!</v>
      </c>
      <c r="AK41" s="114" t="str">
        <f t="shared" si="2"/>
        <v xml:space="preserve"> </v>
      </c>
      <c r="AL41" s="114"/>
      <c r="AM41" s="114" t="str">
        <f t="shared" si="3"/>
        <v xml:space="preserve"> </v>
      </c>
      <c r="AN41" s="114" t="str">
        <f t="shared" si="4"/>
        <v xml:space="preserve"> </v>
      </c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</row>
    <row r="42" spans="2:107" s="5" customFormat="1" ht="30" customHeight="1" x14ac:dyDescent="0.2">
      <c r="B42" s="83"/>
      <c r="C42" s="86"/>
      <c r="D42" s="87"/>
      <c r="E42" s="89"/>
      <c r="F42" s="117"/>
      <c r="G42" s="118"/>
      <c r="H42" s="91"/>
      <c r="I42" s="94"/>
      <c r="J42" s="95"/>
      <c r="K42" s="81"/>
      <c r="L42" s="100"/>
      <c r="M42" s="101"/>
      <c r="N42" s="101"/>
      <c r="O42" s="102" t="str">
        <f t="shared" si="5"/>
        <v/>
      </c>
      <c r="P42" s="100"/>
      <c r="Q42" s="101"/>
      <c r="R42" s="101"/>
      <c r="S42" s="102" t="str">
        <f t="shared" si="6"/>
        <v/>
      </c>
      <c r="T42" s="104" t="str">
        <f t="shared" si="7"/>
        <v/>
      </c>
      <c r="U42" s="105" t="str">
        <f t="shared" si="0"/>
        <v xml:space="preserve">   </v>
      </c>
      <c r="V42" s="106" t="str">
        <f>IF(E42=0," ",IF(E42="H",IF(H42&lt;2000,VLOOKUP(K42,Minimas!$A$15:$G$29,7),IF(AND(H42&gt;1999,H42&lt;2003),VLOOKUP(K42,Minimas!$A$15:$G$29,6),IF(AND(H42&gt;2002,H42&lt;2005),VLOOKUP(K42,Minimas!$A$15:$G$29,5),IF(AND(H42&gt;2004,H42&lt;2007),VLOOKUP(K42,Minimas!$A$15:$G$29,4),VLOOKUP(K42,Minimas!$A$15:$G$29,3))))),IF(H42&lt;2000,VLOOKUP(K42,Minimas!$H$15:$N$29,7),IF(AND(H42&gt;1999,H42&lt;2003),VLOOKUP(K42,Minimas!$H$15:$N$29,6),IF(AND(H42&gt;2002,H42&lt;2005),VLOOKUP(K42,Minimas!$H$15:$N$29,5),IF(AND(H42&gt;2004,H42&lt;2007),VLOOKUP(K42,Minimas!$H$15:$N$29,4),VLOOKUP(K42,Minimas!$H$15:$N$29,3)))))))</f>
        <v xml:space="preserve"> </v>
      </c>
      <c r="W42" s="107" t="str">
        <f t="shared" si="1"/>
        <v/>
      </c>
      <c r="X42" s="42"/>
      <c r="Y42" s="42"/>
      <c r="AB42" s="113" t="e">
        <f>T42-HLOOKUP(V42,Minimas!$C$3:$CD$12,2,FALSE)</f>
        <v>#VALUE!</v>
      </c>
      <c r="AC42" s="113" t="e">
        <f>T42-HLOOKUP(V42,Minimas!$C$3:$CD$12,3,FALSE)</f>
        <v>#VALUE!</v>
      </c>
      <c r="AD42" s="113" t="e">
        <f>T42-HLOOKUP(V42,Minimas!$C$3:$CD$12,4,FALSE)</f>
        <v>#VALUE!</v>
      </c>
      <c r="AE42" s="113" t="e">
        <f>T42-HLOOKUP(V42,Minimas!$C$3:$CD$12,5,FALSE)</f>
        <v>#VALUE!</v>
      </c>
      <c r="AF42" s="113" t="e">
        <f>T42-HLOOKUP(V42,Minimas!$C$3:$CD$12,6,FALSE)</f>
        <v>#VALUE!</v>
      </c>
      <c r="AG42" s="113" t="e">
        <f>T42-HLOOKUP(V42,Minimas!$C$3:$CD$12,7,FALSE)</f>
        <v>#VALUE!</v>
      </c>
      <c r="AH42" s="113" t="e">
        <f>T42-HLOOKUP(V42,Minimas!$C$3:$CD$12,8,FALSE)</f>
        <v>#VALUE!</v>
      </c>
      <c r="AI42" s="113" t="e">
        <f>T42-HLOOKUP(V42,Minimas!$C$3:$CD$12,9,FALSE)</f>
        <v>#VALUE!</v>
      </c>
      <c r="AJ42" s="113" t="e">
        <f>T42-HLOOKUP(V42,Minimas!$C$3:$CD$12,10,FALSE)</f>
        <v>#VALUE!</v>
      </c>
      <c r="AK42" s="114" t="str">
        <f t="shared" si="2"/>
        <v xml:space="preserve"> </v>
      </c>
      <c r="AL42" s="114"/>
      <c r="AM42" s="114" t="str">
        <f t="shared" si="3"/>
        <v xml:space="preserve"> </v>
      </c>
      <c r="AN42" s="114" t="str">
        <f t="shared" si="4"/>
        <v xml:space="preserve"> </v>
      </c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</row>
    <row r="43" spans="2:107" s="5" customFormat="1" ht="30" customHeight="1" x14ac:dyDescent="0.2">
      <c r="B43" s="83"/>
      <c r="C43" s="86"/>
      <c r="D43" s="87"/>
      <c r="E43" s="89"/>
      <c r="F43" s="117"/>
      <c r="G43" s="118"/>
      <c r="H43" s="91"/>
      <c r="I43" s="94"/>
      <c r="J43" s="95"/>
      <c r="K43" s="81"/>
      <c r="L43" s="100"/>
      <c r="M43" s="101"/>
      <c r="N43" s="101"/>
      <c r="O43" s="102" t="str">
        <f t="shared" si="5"/>
        <v/>
      </c>
      <c r="P43" s="100"/>
      <c r="Q43" s="101"/>
      <c r="R43" s="101"/>
      <c r="S43" s="102" t="str">
        <f t="shared" si="6"/>
        <v/>
      </c>
      <c r="T43" s="104" t="str">
        <f t="shared" si="7"/>
        <v/>
      </c>
      <c r="U43" s="105" t="str">
        <f t="shared" si="0"/>
        <v xml:space="preserve">   </v>
      </c>
      <c r="V43" s="106" t="str">
        <f>IF(E43=0," ",IF(E43="H",IF(H43&lt;2000,VLOOKUP(K43,Minimas!$A$15:$G$29,7),IF(AND(H43&gt;1999,H43&lt;2003),VLOOKUP(K43,Minimas!$A$15:$G$29,6),IF(AND(H43&gt;2002,H43&lt;2005),VLOOKUP(K43,Minimas!$A$15:$G$29,5),IF(AND(H43&gt;2004,H43&lt;2007),VLOOKUP(K43,Minimas!$A$15:$G$29,4),VLOOKUP(K43,Minimas!$A$15:$G$29,3))))),IF(H43&lt;2000,VLOOKUP(K43,Minimas!$H$15:$N$29,7),IF(AND(H43&gt;1999,H43&lt;2003),VLOOKUP(K43,Minimas!$H$15:$N$29,6),IF(AND(H43&gt;2002,H43&lt;2005),VLOOKUP(K43,Minimas!$H$15:$N$29,5),IF(AND(H43&gt;2004,H43&lt;2007),VLOOKUP(K43,Minimas!$H$15:$N$29,4),VLOOKUP(K43,Minimas!$H$15:$N$29,3)))))))</f>
        <v xml:space="preserve"> </v>
      </c>
      <c r="W43" s="107" t="str">
        <f t="shared" si="1"/>
        <v/>
      </c>
      <c r="X43" s="42"/>
      <c r="Y43" s="42"/>
      <c r="AB43" s="113" t="e">
        <f>T43-HLOOKUP(V43,Minimas!$C$3:$CD$12,2,FALSE)</f>
        <v>#VALUE!</v>
      </c>
      <c r="AC43" s="113" t="e">
        <f>T43-HLOOKUP(V43,Minimas!$C$3:$CD$12,3,FALSE)</f>
        <v>#VALUE!</v>
      </c>
      <c r="AD43" s="113" t="e">
        <f>T43-HLOOKUP(V43,Minimas!$C$3:$CD$12,4,FALSE)</f>
        <v>#VALUE!</v>
      </c>
      <c r="AE43" s="113" t="e">
        <f>T43-HLOOKUP(V43,Minimas!$C$3:$CD$12,5,FALSE)</f>
        <v>#VALUE!</v>
      </c>
      <c r="AF43" s="113" t="e">
        <f>T43-HLOOKUP(V43,Minimas!$C$3:$CD$12,6,FALSE)</f>
        <v>#VALUE!</v>
      </c>
      <c r="AG43" s="113" t="e">
        <f>T43-HLOOKUP(V43,Minimas!$C$3:$CD$12,7,FALSE)</f>
        <v>#VALUE!</v>
      </c>
      <c r="AH43" s="113" t="e">
        <f>T43-HLOOKUP(V43,Minimas!$C$3:$CD$12,8,FALSE)</f>
        <v>#VALUE!</v>
      </c>
      <c r="AI43" s="113" t="e">
        <f>T43-HLOOKUP(V43,Minimas!$C$3:$CD$12,9,FALSE)</f>
        <v>#VALUE!</v>
      </c>
      <c r="AJ43" s="113" t="e">
        <f>T43-HLOOKUP(V43,Minimas!$C$3:$CD$12,10,FALSE)</f>
        <v>#VALUE!</v>
      </c>
      <c r="AK43" s="114" t="str">
        <f t="shared" si="2"/>
        <v xml:space="preserve"> </v>
      </c>
      <c r="AL43" s="114"/>
      <c r="AM43" s="114" t="str">
        <f t="shared" si="3"/>
        <v xml:space="preserve"> </v>
      </c>
      <c r="AN43" s="114" t="str">
        <f t="shared" si="4"/>
        <v xml:space="preserve"> </v>
      </c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</row>
    <row r="44" spans="2:107" s="5" customFormat="1" ht="30" customHeight="1" x14ac:dyDescent="0.2">
      <c r="B44" s="83"/>
      <c r="C44" s="86"/>
      <c r="D44" s="87"/>
      <c r="E44" s="89"/>
      <c r="F44" s="117"/>
      <c r="G44" s="118"/>
      <c r="H44" s="91"/>
      <c r="I44" s="94"/>
      <c r="J44" s="95"/>
      <c r="K44" s="81"/>
      <c r="L44" s="100"/>
      <c r="M44" s="101"/>
      <c r="N44" s="101"/>
      <c r="O44" s="102" t="str">
        <f t="shared" si="5"/>
        <v/>
      </c>
      <c r="P44" s="100"/>
      <c r="Q44" s="101"/>
      <c r="R44" s="101"/>
      <c r="S44" s="102" t="str">
        <f t="shared" si="6"/>
        <v/>
      </c>
      <c r="T44" s="104" t="str">
        <f t="shared" si="7"/>
        <v/>
      </c>
      <c r="U44" s="105" t="str">
        <f t="shared" si="0"/>
        <v xml:space="preserve">   </v>
      </c>
      <c r="V44" s="106" t="str">
        <f>IF(E44=0," ",IF(E44="H",IF(H44&lt;2000,VLOOKUP(K44,Minimas!$A$15:$G$29,7),IF(AND(H44&gt;1999,H44&lt;2003),VLOOKUP(K44,Minimas!$A$15:$G$29,6),IF(AND(H44&gt;2002,H44&lt;2005),VLOOKUP(K44,Minimas!$A$15:$G$29,5),IF(AND(H44&gt;2004,H44&lt;2007),VLOOKUP(K44,Minimas!$A$15:$G$29,4),VLOOKUP(K44,Minimas!$A$15:$G$29,3))))),IF(H44&lt;2000,VLOOKUP(K44,Minimas!$H$15:$N$29,7),IF(AND(H44&gt;1999,H44&lt;2003),VLOOKUP(K44,Minimas!$H$15:$N$29,6),IF(AND(H44&gt;2002,H44&lt;2005),VLOOKUP(K44,Minimas!$H$15:$N$29,5),IF(AND(H44&gt;2004,H44&lt;2007),VLOOKUP(K44,Minimas!$H$15:$N$29,4),VLOOKUP(K44,Minimas!$H$15:$N$29,3)))))))</f>
        <v xml:space="preserve"> </v>
      </c>
      <c r="W44" s="107" t="str">
        <f t="shared" si="1"/>
        <v/>
      </c>
      <c r="X44" s="42"/>
      <c r="Y44" s="42"/>
      <c r="AB44" s="113" t="e">
        <f>T44-HLOOKUP(V44,Minimas!$C$3:$CD$12,2,FALSE)</f>
        <v>#VALUE!</v>
      </c>
      <c r="AC44" s="113" t="e">
        <f>T44-HLOOKUP(V44,Minimas!$C$3:$CD$12,3,FALSE)</f>
        <v>#VALUE!</v>
      </c>
      <c r="AD44" s="113" t="e">
        <f>T44-HLOOKUP(V44,Minimas!$C$3:$CD$12,4,FALSE)</f>
        <v>#VALUE!</v>
      </c>
      <c r="AE44" s="113" t="e">
        <f>T44-HLOOKUP(V44,Minimas!$C$3:$CD$12,5,FALSE)</f>
        <v>#VALUE!</v>
      </c>
      <c r="AF44" s="113" t="e">
        <f>T44-HLOOKUP(V44,Minimas!$C$3:$CD$12,6,FALSE)</f>
        <v>#VALUE!</v>
      </c>
      <c r="AG44" s="113" t="e">
        <f>T44-HLOOKUP(V44,Minimas!$C$3:$CD$12,7,FALSE)</f>
        <v>#VALUE!</v>
      </c>
      <c r="AH44" s="113" t="e">
        <f>T44-HLOOKUP(V44,Minimas!$C$3:$CD$12,8,FALSE)</f>
        <v>#VALUE!</v>
      </c>
      <c r="AI44" s="113" t="e">
        <f>T44-HLOOKUP(V44,Minimas!$C$3:$CD$12,9,FALSE)</f>
        <v>#VALUE!</v>
      </c>
      <c r="AJ44" s="113" t="e">
        <f>T44-HLOOKUP(V44,Minimas!$C$3:$CD$12,10,FALSE)</f>
        <v>#VALUE!</v>
      </c>
      <c r="AK44" s="114" t="str">
        <f t="shared" si="2"/>
        <v xml:space="preserve"> </v>
      </c>
      <c r="AL44" s="114"/>
      <c r="AM44" s="114" t="str">
        <f t="shared" si="3"/>
        <v xml:space="preserve"> </v>
      </c>
      <c r="AN44" s="114" t="str">
        <f t="shared" si="4"/>
        <v xml:space="preserve"> </v>
      </c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</row>
    <row r="45" spans="2:107" s="5" customFormat="1" ht="30" customHeight="1" x14ac:dyDescent="0.2">
      <c r="B45" s="83"/>
      <c r="C45" s="86"/>
      <c r="D45" s="87"/>
      <c r="E45" s="89"/>
      <c r="F45" s="117"/>
      <c r="G45" s="118"/>
      <c r="H45" s="91"/>
      <c r="I45" s="94"/>
      <c r="J45" s="95"/>
      <c r="K45" s="81"/>
      <c r="L45" s="100"/>
      <c r="M45" s="101"/>
      <c r="N45" s="101"/>
      <c r="O45" s="102" t="str">
        <f t="shared" si="5"/>
        <v/>
      </c>
      <c r="P45" s="100"/>
      <c r="Q45" s="101"/>
      <c r="R45" s="101"/>
      <c r="S45" s="102" t="str">
        <f t="shared" si="6"/>
        <v/>
      </c>
      <c r="T45" s="104" t="str">
        <f t="shared" si="7"/>
        <v/>
      </c>
      <c r="U45" s="105" t="str">
        <f t="shared" si="0"/>
        <v xml:space="preserve">   </v>
      </c>
      <c r="V45" s="106" t="str">
        <f>IF(E45=0," ",IF(E45="H",IF(H45&lt;2000,VLOOKUP(K45,Minimas!$A$15:$G$29,7),IF(AND(H45&gt;1999,H45&lt;2003),VLOOKUP(K45,Minimas!$A$15:$G$29,6),IF(AND(H45&gt;2002,H45&lt;2005),VLOOKUP(K45,Minimas!$A$15:$G$29,5),IF(AND(H45&gt;2004,H45&lt;2007),VLOOKUP(K45,Minimas!$A$15:$G$29,4),VLOOKUP(K45,Minimas!$A$15:$G$29,3))))),IF(H45&lt;2000,VLOOKUP(K45,Minimas!$H$15:$N$29,7),IF(AND(H45&gt;1999,H45&lt;2003),VLOOKUP(K45,Minimas!$H$15:$N$29,6),IF(AND(H45&gt;2002,H45&lt;2005),VLOOKUP(K45,Minimas!$H$15:$N$29,5),IF(AND(H45&gt;2004,H45&lt;2007),VLOOKUP(K45,Minimas!$H$15:$N$29,4),VLOOKUP(K45,Minimas!$H$15:$N$29,3)))))))</f>
        <v xml:space="preserve"> </v>
      </c>
      <c r="W45" s="107" t="str">
        <f t="shared" si="1"/>
        <v/>
      </c>
      <c r="X45" s="42"/>
      <c r="Y45" s="42"/>
      <c r="AB45" s="113" t="e">
        <f>T45-HLOOKUP(V45,Minimas!$C$3:$CD$12,2,FALSE)</f>
        <v>#VALUE!</v>
      </c>
      <c r="AC45" s="113" t="e">
        <f>T45-HLOOKUP(V45,Minimas!$C$3:$CD$12,3,FALSE)</f>
        <v>#VALUE!</v>
      </c>
      <c r="AD45" s="113" t="e">
        <f>T45-HLOOKUP(V45,Minimas!$C$3:$CD$12,4,FALSE)</f>
        <v>#VALUE!</v>
      </c>
      <c r="AE45" s="113" t="e">
        <f>T45-HLOOKUP(V45,Minimas!$C$3:$CD$12,5,FALSE)</f>
        <v>#VALUE!</v>
      </c>
      <c r="AF45" s="113" t="e">
        <f>T45-HLOOKUP(V45,Minimas!$C$3:$CD$12,6,FALSE)</f>
        <v>#VALUE!</v>
      </c>
      <c r="AG45" s="113" t="e">
        <f>T45-HLOOKUP(V45,Minimas!$C$3:$CD$12,7,FALSE)</f>
        <v>#VALUE!</v>
      </c>
      <c r="AH45" s="113" t="e">
        <f>T45-HLOOKUP(V45,Minimas!$C$3:$CD$12,8,FALSE)</f>
        <v>#VALUE!</v>
      </c>
      <c r="AI45" s="113" t="e">
        <f>T45-HLOOKUP(V45,Minimas!$C$3:$CD$12,9,FALSE)</f>
        <v>#VALUE!</v>
      </c>
      <c r="AJ45" s="113" t="e">
        <f>T45-HLOOKUP(V45,Minimas!$C$3:$CD$12,10,FALSE)</f>
        <v>#VALUE!</v>
      </c>
      <c r="AK45" s="114" t="str">
        <f t="shared" si="2"/>
        <v xml:space="preserve"> </v>
      </c>
      <c r="AL45" s="114"/>
      <c r="AM45" s="114" t="str">
        <f t="shared" si="3"/>
        <v xml:space="preserve"> </v>
      </c>
      <c r="AN45" s="114" t="str">
        <f t="shared" si="4"/>
        <v xml:space="preserve"> </v>
      </c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</row>
    <row r="46" spans="2:107" s="5" customFormat="1" ht="30" customHeight="1" x14ac:dyDescent="0.2">
      <c r="B46" s="83"/>
      <c r="C46" s="86"/>
      <c r="D46" s="87"/>
      <c r="E46" s="89"/>
      <c r="F46" s="117"/>
      <c r="G46" s="118"/>
      <c r="H46" s="91"/>
      <c r="I46" s="94"/>
      <c r="J46" s="95"/>
      <c r="K46" s="81"/>
      <c r="L46" s="100"/>
      <c r="M46" s="101"/>
      <c r="N46" s="101"/>
      <c r="O46" s="102" t="str">
        <f t="shared" si="5"/>
        <v/>
      </c>
      <c r="P46" s="100"/>
      <c r="Q46" s="101"/>
      <c r="R46" s="101"/>
      <c r="S46" s="102" t="str">
        <f t="shared" si="6"/>
        <v/>
      </c>
      <c r="T46" s="104" t="str">
        <f t="shared" si="7"/>
        <v/>
      </c>
      <c r="U46" s="105" t="str">
        <f t="shared" si="0"/>
        <v xml:space="preserve">   </v>
      </c>
      <c r="V46" s="106" t="str">
        <f>IF(E46=0," ",IF(E46="H",IF(H46&lt;2000,VLOOKUP(K46,Minimas!$A$15:$G$29,7),IF(AND(H46&gt;1999,H46&lt;2003),VLOOKUP(K46,Minimas!$A$15:$G$29,6),IF(AND(H46&gt;2002,H46&lt;2005),VLOOKUP(K46,Minimas!$A$15:$G$29,5),IF(AND(H46&gt;2004,H46&lt;2007),VLOOKUP(K46,Minimas!$A$15:$G$29,4),VLOOKUP(K46,Minimas!$A$15:$G$29,3))))),IF(H46&lt;2000,VLOOKUP(K46,Minimas!$H$15:$N$29,7),IF(AND(H46&gt;1999,H46&lt;2003),VLOOKUP(K46,Minimas!$H$15:$N$29,6),IF(AND(H46&gt;2002,H46&lt;2005),VLOOKUP(K46,Minimas!$H$15:$N$29,5),IF(AND(H46&gt;2004,H46&lt;2007),VLOOKUP(K46,Minimas!$H$15:$N$29,4),VLOOKUP(K46,Minimas!$H$15:$N$29,3)))))))</f>
        <v xml:space="preserve"> </v>
      </c>
      <c r="W46" s="107" t="str">
        <f t="shared" si="1"/>
        <v/>
      </c>
      <c r="X46" s="42"/>
      <c r="Y46" s="42"/>
      <c r="AB46" s="113" t="e">
        <f>T46-HLOOKUP(V46,Minimas!$C$3:$CD$12,2,FALSE)</f>
        <v>#VALUE!</v>
      </c>
      <c r="AC46" s="113" t="e">
        <f>T46-HLOOKUP(V46,Minimas!$C$3:$CD$12,3,FALSE)</f>
        <v>#VALUE!</v>
      </c>
      <c r="AD46" s="113" t="e">
        <f>T46-HLOOKUP(V46,Minimas!$C$3:$CD$12,4,FALSE)</f>
        <v>#VALUE!</v>
      </c>
      <c r="AE46" s="113" t="e">
        <f>T46-HLOOKUP(V46,Minimas!$C$3:$CD$12,5,FALSE)</f>
        <v>#VALUE!</v>
      </c>
      <c r="AF46" s="113" t="e">
        <f>T46-HLOOKUP(V46,Minimas!$C$3:$CD$12,6,FALSE)</f>
        <v>#VALUE!</v>
      </c>
      <c r="AG46" s="113" t="e">
        <f>T46-HLOOKUP(V46,Minimas!$C$3:$CD$12,7,FALSE)</f>
        <v>#VALUE!</v>
      </c>
      <c r="AH46" s="113" t="e">
        <f>T46-HLOOKUP(V46,Minimas!$C$3:$CD$12,8,FALSE)</f>
        <v>#VALUE!</v>
      </c>
      <c r="AI46" s="113" t="e">
        <f>T46-HLOOKUP(V46,Minimas!$C$3:$CD$12,9,FALSE)</f>
        <v>#VALUE!</v>
      </c>
      <c r="AJ46" s="113" t="e">
        <f>T46-HLOOKUP(V46,Minimas!$C$3:$CD$12,10,FALSE)</f>
        <v>#VALUE!</v>
      </c>
      <c r="AK46" s="114" t="str">
        <f t="shared" si="2"/>
        <v xml:space="preserve"> </v>
      </c>
      <c r="AL46" s="114"/>
      <c r="AM46" s="114" t="str">
        <f t="shared" si="3"/>
        <v xml:space="preserve"> </v>
      </c>
      <c r="AN46" s="114" t="str">
        <f t="shared" si="4"/>
        <v xml:space="preserve"> </v>
      </c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</row>
    <row r="47" spans="2:107" s="5" customFormat="1" ht="30" customHeight="1" x14ac:dyDescent="0.2">
      <c r="B47" s="83"/>
      <c r="C47" s="86"/>
      <c r="D47" s="87"/>
      <c r="E47" s="89"/>
      <c r="F47" s="117"/>
      <c r="G47" s="118"/>
      <c r="H47" s="91"/>
      <c r="I47" s="94"/>
      <c r="J47" s="95"/>
      <c r="K47" s="81"/>
      <c r="L47" s="100"/>
      <c r="M47" s="101"/>
      <c r="N47" s="101"/>
      <c r="O47" s="102" t="str">
        <f t="shared" si="5"/>
        <v/>
      </c>
      <c r="P47" s="100"/>
      <c r="Q47" s="101"/>
      <c r="R47" s="101"/>
      <c r="S47" s="102" t="str">
        <f t="shared" si="6"/>
        <v/>
      </c>
      <c r="T47" s="104" t="str">
        <f t="shared" si="7"/>
        <v/>
      </c>
      <c r="U47" s="105" t="str">
        <f t="shared" si="0"/>
        <v xml:space="preserve">   </v>
      </c>
      <c r="V47" s="106" t="str">
        <f>IF(E47=0," ",IF(E47="H",IF(H47&lt;2000,VLOOKUP(K47,Minimas!$A$15:$G$29,7),IF(AND(H47&gt;1999,H47&lt;2003),VLOOKUP(K47,Minimas!$A$15:$G$29,6),IF(AND(H47&gt;2002,H47&lt;2005),VLOOKUP(K47,Minimas!$A$15:$G$29,5),IF(AND(H47&gt;2004,H47&lt;2007),VLOOKUP(K47,Minimas!$A$15:$G$29,4),VLOOKUP(K47,Minimas!$A$15:$G$29,3))))),IF(H47&lt;2000,VLOOKUP(K47,Minimas!$H$15:$N$29,7),IF(AND(H47&gt;1999,H47&lt;2003),VLOOKUP(K47,Minimas!$H$15:$N$29,6),IF(AND(H47&gt;2002,H47&lt;2005),VLOOKUP(K47,Minimas!$H$15:$N$29,5),IF(AND(H47&gt;2004,H47&lt;2007),VLOOKUP(K47,Minimas!$H$15:$N$29,4),VLOOKUP(K47,Minimas!$H$15:$N$29,3)))))))</f>
        <v xml:space="preserve"> </v>
      </c>
      <c r="W47" s="107" t="str">
        <f t="shared" si="1"/>
        <v/>
      </c>
      <c r="X47" s="42"/>
      <c r="Y47" s="42"/>
      <c r="AB47" s="113" t="e">
        <f>T47-HLOOKUP(V47,Minimas!$C$3:$CD$12,2,FALSE)</f>
        <v>#VALUE!</v>
      </c>
      <c r="AC47" s="113" t="e">
        <f>T47-HLOOKUP(V47,Minimas!$C$3:$CD$12,3,FALSE)</f>
        <v>#VALUE!</v>
      </c>
      <c r="AD47" s="113" t="e">
        <f>T47-HLOOKUP(V47,Minimas!$C$3:$CD$12,4,FALSE)</f>
        <v>#VALUE!</v>
      </c>
      <c r="AE47" s="113" t="e">
        <f>T47-HLOOKUP(V47,Minimas!$C$3:$CD$12,5,FALSE)</f>
        <v>#VALUE!</v>
      </c>
      <c r="AF47" s="113" t="e">
        <f>T47-HLOOKUP(V47,Minimas!$C$3:$CD$12,6,FALSE)</f>
        <v>#VALUE!</v>
      </c>
      <c r="AG47" s="113" t="e">
        <f>T47-HLOOKUP(V47,Minimas!$C$3:$CD$12,7,FALSE)</f>
        <v>#VALUE!</v>
      </c>
      <c r="AH47" s="113" t="e">
        <f>T47-HLOOKUP(V47,Minimas!$C$3:$CD$12,8,FALSE)</f>
        <v>#VALUE!</v>
      </c>
      <c r="AI47" s="113" t="e">
        <f>T47-HLOOKUP(V47,Minimas!$C$3:$CD$12,9,FALSE)</f>
        <v>#VALUE!</v>
      </c>
      <c r="AJ47" s="113" t="e">
        <f>T47-HLOOKUP(V47,Minimas!$C$3:$CD$12,10,FALSE)</f>
        <v>#VALUE!</v>
      </c>
      <c r="AK47" s="114" t="str">
        <f t="shared" si="2"/>
        <v xml:space="preserve"> </v>
      </c>
      <c r="AL47" s="114"/>
      <c r="AM47" s="114" t="str">
        <f t="shared" si="3"/>
        <v xml:space="preserve"> </v>
      </c>
      <c r="AN47" s="114" t="str">
        <f t="shared" si="4"/>
        <v xml:space="preserve"> </v>
      </c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</row>
    <row r="48" spans="2:107" s="5" customFormat="1" ht="30" customHeight="1" x14ac:dyDescent="0.2">
      <c r="B48" s="83"/>
      <c r="C48" s="86"/>
      <c r="D48" s="87"/>
      <c r="E48" s="89"/>
      <c r="F48" s="117"/>
      <c r="G48" s="118"/>
      <c r="H48" s="91"/>
      <c r="I48" s="94"/>
      <c r="J48" s="95"/>
      <c r="K48" s="81"/>
      <c r="L48" s="100"/>
      <c r="M48" s="101"/>
      <c r="N48" s="101"/>
      <c r="O48" s="102" t="str">
        <f t="shared" si="5"/>
        <v/>
      </c>
      <c r="P48" s="100"/>
      <c r="Q48" s="101"/>
      <c r="R48" s="101"/>
      <c r="S48" s="102" t="str">
        <f t="shared" si="6"/>
        <v/>
      </c>
      <c r="T48" s="104" t="str">
        <f t="shared" si="7"/>
        <v/>
      </c>
      <c r="U48" s="105" t="str">
        <f t="shared" si="0"/>
        <v xml:space="preserve">   </v>
      </c>
      <c r="V48" s="106" t="str">
        <f>IF(E48=0," ",IF(E48="H",IF(H48&lt;2000,VLOOKUP(K48,Minimas!$A$15:$G$29,7),IF(AND(H48&gt;1999,H48&lt;2003),VLOOKUP(K48,Minimas!$A$15:$G$29,6),IF(AND(H48&gt;2002,H48&lt;2005),VLOOKUP(K48,Minimas!$A$15:$G$29,5),IF(AND(H48&gt;2004,H48&lt;2007),VLOOKUP(K48,Minimas!$A$15:$G$29,4),VLOOKUP(K48,Minimas!$A$15:$G$29,3))))),IF(H48&lt;2000,VLOOKUP(K48,Minimas!$H$15:$N$29,7),IF(AND(H48&gt;1999,H48&lt;2003),VLOOKUP(K48,Minimas!$H$15:$N$29,6),IF(AND(H48&gt;2002,H48&lt;2005),VLOOKUP(K48,Minimas!$H$15:$N$29,5),IF(AND(H48&gt;2004,H48&lt;2007),VLOOKUP(K48,Minimas!$H$15:$N$29,4),VLOOKUP(K48,Minimas!$H$15:$N$29,3)))))))</f>
        <v xml:space="preserve"> </v>
      </c>
      <c r="W48" s="107" t="str">
        <f t="shared" si="1"/>
        <v/>
      </c>
      <c r="X48" s="42"/>
      <c r="Y48" s="42"/>
      <c r="AB48" s="113" t="e">
        <f>T48-HLOOKUP(V48,Minimas!$C$3:$CD$12,2,FALSE)</f>
        <v>#VALUE!</v>
      </c>
      <c r="AC48" s="113" t="e">
        <f>T48-HLOOKUP(V48,Minimas!$C$3:$CD$12,3,FALSE)</f>
        <v>#VALUE!</v>
      </c>
      <c r="AD48" s="113" t="e">
        <f>T48-HLOOKUP(V48,Minimas!$C$3:$CD$12,4,FALSE)</f>
        <v>#VALUE!</v>
      </c>
      <c r="AE48" s="113" t="e">
        <f>T48-HLOOKUP(V48,Minimas!$C$3:$CD$12,5,FALSE)</f>
        <v>#VALUE!</v>
      </c>
      <c r="AF48" s="113" t="e">
        <f>T48-HLOOKUP(V48,Minimas!$C$3:$CD$12,6,FALSE)</f>
        <v>#VALUE!</v>
      </c>
      <c r="AG48" s="113" t="e">
        <f>T48-HLOOKUP(V48,Minimas!$C$3:$CD$12,7,FALSE)</f>
        <v>#VALUE!</v>
      </c>
      <c r="AH48" s="113" t="e">
        <f>T48-HLOOKUP(V48,Minimas!$C$3:$CD$12,8,FALSE)</f>
        <v>#VALUE!</v>
      </c>
      <c r="AI48" s="113" t="e">
        <f>T48-HLOOKUP(V48,Minimas!$C$3:$CD$12,9,FALSE)</f>
        <v>#VALUE!</v>
      </c>
      <c r="AJ48" s="113" t="e">
        <f>T48-HLOOKUP(V48,Minimas!$C$3:$CD$12,10,FALSE)</f>
        <v>#VALUE!</v>
      </c>
      <c r="AK48" s="114" t="str">
        <f t="shared" si="2"/>
        <v xml:space="preserve"> </v>
      </c>
      <c r="AL48" s="114"/>
      <c r="AM48" s="114" t="str">
        <f t="shared" si="3"/>
        <v xml:space="preserve"> </v>
      </c>
      <c r="AN48" s="114" t="str">
        <f t="shared" si="4"/>
        <v xml:space="preserve"> </v>
      </c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</row>
    <row r="49" spans="2:107" s="5" customFormat="1" ht="30" customHeight="1" x14ac:dyDescent="0.2">
      <c r="B49" s="83"/>
      <c r="C49" s="86"/>
      <c r="D49" s="87"/>
      <c r="E49" s="89"/>
      <c r="F49" s="117"/>
      <c r="G49" s="118"/>
      <c r="H49" s="91"/>
      <c r="I49" s="94"/>
      <c r="J49" s="95"/>
      <c r="K49" s="81"/>
      <c r="L49" s="100"/>
      <c r="M49" s="101"/>
      <c r="N49" s="101"/>
      <c r="O49" s="102" t="str">
        <f t="shared" si="5"/>
        <v/>
      </c>
      <c r="P49" s="100"/>
      <c r="Q49" s="101"/>
      <c r="R49" s="101"/>
      <c r="S49" s="102" t="str">
        <f t="shared" si="6"/>
        <v/>
      </c>
      <c r="T49" s="104" t="str">
        <f t="shared" si="7"/>
        <v/>
      </c>
      <c r="U49" s="105" t="str">
        <f t="shared" si="0"/>
        <v xml:space="preserve">   </v>
      </c>
      <c r="V49" s="106" t="str">
        <f>IF(E49=0," ",IF(E49="H",IF(H49&lt;2000,VLOOKUP(K49,Minimas!$A$15:$G$29,7),IF(AND(H49&gt;1999,H49&lt;2003),VLOOKUP(K49,Minimas!$A$15:$G$29,6),IF(AND(H49&gt;2002,H49&lt;2005),VLOOKUP(K49,Minimas!$A$15:$G$29,5),IF(AND(H49&gt;2004,H49&lt;2007),VLOOKUP(K49,Minimas!$A$15:$G$29,4),VLOOKUP(K49,Minimas!$A$15:$G$29,3))))),IF(H49&lt;2000,VLOOKUP(K49,Minimas!$H$15:$N$29,7),IF(AND(H49&gt;1999,H49&lt;2003),VLOOKUP(K49,Minimas!$H$15:$N$29,6),IF(AND(H49&gt;2002,H49&lt;2005),VLOOKUP(K49,Minimas!$H$15:$N$29,5),IF(AND(H49&gt;2004,H49&lt;2007),VLOOKUP(K49,Minimas!$H$15:$N$29,4),VLOOKUP(K49,Minimas!$H$15:$N$29,3)))))))</f>
        <v xml:space="preserve"> </v>
      </c>
      <c r="W49" s="107" t="str">
        <f t="shared" si="1"/>
        <v/>
      </c>
      <c r="X49" s="42"/>
      <c r="Y49" s="42"/>
      <c r="AB49" s="113" t="e">
        <f>T49-HLOOKUP(V49,Minimas!$C$3:$CD$12,2,FALSE)</f>
        <v>#VALUE!</v>
      </c>
      <c r="AC49" s="113" t="e">
        <f>T49-HLOOKUP(V49,Minimas!$C$3:$CD$12,3,FALSE)</f>
        <v>#VALUE!</v>
      </c>
      <c r="AD49" s="113" t="e">
        <f>T49-HLOOKUP(V49,Minimas!$C$3:$CD$12,4,FALSE)</f>
        <v>#VALUE!</v>
      </c>
      <c r="AE49" s="113" t="e">
        <f>T49-HLOOKUP(V49,Minimas!$C$3:$CD$12,5,FALSE)</f>
        <v>#VALUE!</v>
      </c>
      <c r="AF49" s="113" t="e">
        <f>T49-HLOOKUP(V49,Minimas!$C$3:$CD$12,6,FALSE)</f>
        <v>#VALUE!</v>
      </c>
      <c r="AG49" s="113" t="e">
        <f>T49-HLOOKUP(V49,Minimas!$C$3:$CD$12,7,FALSE)</f>
        <v>#VALUE!</v>
      </c>
      <c r="AH49" s="113" t="e">
        <f>T49-HLOOKUP(V49,Minimas!$C$3:$CD$12,8,FALSE)</f>
        <v>#VALUE!</v>
      </c>
      <c r="AI49" s="113" t="e">
        <f>T49-HLOOKUP(V49,Minimas!$C$3:$CD$12,9,FALSE)</f>
        <v>#VALUE!</v>
      </c>
      <c r="AJ49" s="113" t="e">
        <f>T49-HLOOKUP(V49,Minimas!$C$3:$CD$12,10,FALSE)</f>
        <v>#VALUE!</v>
      </c>
      <c r="AK49" s="114" t="str">
        <f t="shared" si="2"/>
        <v xml:space="preserve"> </v>
      </c>
      <c r="AL49" s="114"/>
      <c r="AM49" s="114" t="str">
        <f t="shared" si="3"/>
        <v xml:space="preserve"> </v>
      </c>
      <c r="AN49" s="114" t="str">
        <f t="shared" si="4"/>
        <v xml:space="preserve"> </v>
      </c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</row>
    <row r="50" spans="2:107" s="5" customFormat="1" ht="30" customHeight="1" x14ac:dyDescent="0.2">
      <c r="B50" s="83"/>
      <c r="C50" s="86"/>
      <c r="D50" s="87"/>
      <c r="E50" s="89"/>
      <c r="F50" s="117"/>
      <c r="G50" s="118"/>
      <c r="H50" s="91"/>
      <c r="I50" s="94"/>
      <c r="J50" s="95"/>
      <c r="K50" s="81"/>
      <c r="L50" s="100"/>
      <c r="M50" s="101"/>
      <c r="N50" s="101"/>
      <c r="O50" s="102" t="str">
        <f t="shared" si="5"/>
        <v/>
      </c>
      <c r="P50" s="100"/>
      <c r="Q50" s="101"/>
      <c r="R50" s="101"/>
      <c r="S50" s="102" t="str">
        <f t="shared" si="6"/>
        <v/>
      </c>
      <c r="T50" s="104" t="str">
        <f t="shared" si="7"/>
        <v/>
      </c>
      <c r="U50" s="105" t="str">
        <f t="shared" si="0"/>
        <v xml:space="preserve">   </v>
      </c>
      <c r="V50" s="106" t="str">
        <f>IF(E50=0," ",IF(E50="H",IF(H50&lt;2000,VLOOKUP(K50,Minimas!$A$15:$G$29,7),IF(AND(H50&gt;1999,H50&lt;2003),VLOOKUP(K50,Minimas!$A$15:$G$29,6),IF(AND(H50&gt;2002,H50&lt;2005),VLOOKUP(K50,Minimas!$A$15:$G$29,5),IF(AND(H50&gt;2004,H50&lt;2007),VLOOKUP(K50,Minimas!$A$15:$G$29,4),VLOOKUP(K50,Minimas!$A$15:$G$29,3))))),IF(H50&lt;2000,VLOOKUP(K50,Minimas!$H$15:$N$29,7),IF(AND(H50&gt;1999,H50&lt;2003),VLOOKUP(K50,Minimas!$H$15:$N$29,6),IF(AND(H50&gt;2002,H50&lt;2005),VLOOKUP(K50,Minimas!$H$15:$N$29,5),IF(AND(H50&gt;2004,H50&lt;2007),VLOOKUP(K50,Minimas!$H$15:$N$29,4),VLOOKUP(K50,Minimas!$H$15:$N$29,3)))))))</f>
        <v xml:space="preserve"> </v>
      </c>
      <c r="W50" s="107" t="str">
        <f t="shared" si="1"/>
        <v/>
      </c>
      <c r="X50" s="42"/>
      <c r="Y50" s="42"/>
      <c r="AB50" s="113" t="e">
        <f>T50-HLOOKUP(V50,Minimas!$C$3:$CD$12,2,FALSE)</f>
        <v>#VALUE!</v>
      </c>
      <c r="AC50" s="113" t="e">
        <f>T50-HLOOKUP(V50,Minimas!$C$3:$CD$12,3,FALSE)</f>
        <v>#VALUE!</v>
      </c>
      <c r="AD50" s="113" t="e">
        <f>T50-HLOOKUP(V50,Minimas!$C$3:$CD$12,4,FALSE)</f>
        <v>#VALUE!</v>
      </c>
      <c r="AE50" s="113" t="e">
        <f>T50-HLOOKUP(V50,Minimas!$C$3:$CD$12,5,FALSE)</f>
        <v>#VALUE!</v>
      </c>
      <c r="AF50" s="113" t="e">
        <f>T50-HLOOKUP(V50,Minimas!$C$3:$CD$12,6,FALSE)</f>
        <v>#VALUE!</v>
      </c>
      <c r="AG50" s="113" t="e">
        <f>T50-HLOOKUP(V50,Minimas!$C$3:$CD$12,7,FALSE)</f>
        <v>#VALUE!</v>
      </c>
      <c r="AH50" s="113" t="e">
        <f>T50-HLOOKUP(V50,Minimas!$C$3:$CD$12,8,FALSE)</f>
        <v>#VALUE!</v>
      </c>
      <c r="AI50" s="113" t="e">
        <f>T50-HLOOKUP(V50,Minimas!$C$3:$CD$12,9,FALSE)</f>
        <v>#VALUE!</v>
      </c>
      <c r="AJ50" s="113" t="e">
        <f>T50-HLOOKUP(V50,Minimas!$C$3:$CD$12,10,FALSE)</f>
        <v>#VALUE!</v>
      </c>
      <c r="AK50" s="114" t="str">
        <f t="shared" si="2"/>
        <v xml:space="preserve"> </v>
      </c>
      <c r="AL50" s="114"/>
      <c r="AM50" s="114" t="str">
        <f t="shared" si="3"/>
        <v xml:space="preserve"> </v>
      </c>
      <c r="AN50" s="114" t="str">
        <f t="shared" si="4"/>
        <v xml:space="preserve"> </v>
      </c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</row>
    <row r="51" spans="2:107" s="5" customFormat="1" ht="30" customHeight="1" x14ac:dyDescent="0.2">
      <c r="B51" s="83"/>
      <c r="C51" s="86"/>
      <c r="D51" s="87"/>
      <c r="E51" s="89"/>
      <c r="F51" s="117"/>
      <c r="G51" s="118"/>
      <c r="H51" s="91"/>
      <c r="I51" s="94"/>
      <c r="J51" s="95"/>
      <c r="K51" s="81"/>
      <c r="L51" s="100"/>
      <c r="M51" s="101"/>
      <c r="N51" s="101"/>
      <c r="O51" s="102" t="str">
        <f t="shared" si="5"/>
        <v/>
      </c>
      <c r="P51" s="100"/>
      <c r="Q51" s="101"/>
      <c r="R51" s="101"/>
      <c r="S51" s="102" t="str">
        <f t="shared" si="6"/>
        <v/>
      </c>
      <c r="T51" s="104" t="str">
        <f t="shared" si="7"/>
        <v/>
      </c>
      <c r="U51" s="105" t="str">
        <f t="shared" si="0"/>
        <v xml:space="preserve">   </v>
      </c>
      <c r="V51" s="106" t="str">
        <f>IF(E51=0," ",IF(E51="H",IF(H51&lt;2000,VLOOKUP(K51,Minimas!$A$15:$G$29,7),IF(AND(H51&gt;1999,H51&lt;2003),VLOOKUP(K51,Minimas!$A$15:$G$29,6),IF(AND(H51&gt;2002,H51&lt;2005),VLOOKUP(K51,Minimas!$A$15:$G$29,5),IF(AND(H51&gt;2004,H51&lt;2007),VLOOKUP(K51,Minimas!$A$15:$G$29,4),VLOOKUP(K51,Minimas!$A$15:$G$29,3))))),IF(H51&lt;2000,VLOOKUP(K51,Minimas!$H$15:$N$29,7),IF(AND(H51&gt;1999,H51&lt;2003),VLOOKUP(K51,Minimas!$H$15:$N$29,6),IF(AND(H51&gt;2002,H51&lt;2005),VLOOKUP(K51,Minimas!$H$15:$N$29,5),IF(AND(H51&gt;2004,H51&lt;2007),VLOOKUP(K51,Minimas!$H$15:$N$29,4),VLOOKUP(K51,Minimas!$H$15:$N$29,3)))))))</f>
        <v xml:space="preserve"> </v>
      </c>
      <c r="W51" s="107" t="str">
        <f t="shared" si="1"/>
        <v/>
      </c>
      <c r="X51" s="42"/>
      <c r="Y51" s="42"/>
      <c r="AB51" s="113" t="e">
        <f>T51-HLOOKUP(V51,Minimas!$C$3:$CD$12,2,FALSE)</f>
        <v>#VALUE!</v>
      </c>
      <c r="AC51" s="113" t="e">
        <f>T51-HLOOKUP(V51,Minimas!$C$3:$CD$12,3,FALSE)</f>
        <v>#VALUE!</v>
      </c>
      <c r="AD51" s="113" t="e">
        <f>T51-HLOOKUP(V51,Minimas!$C$3:$CD$12,4,FALSE)</f>
        <v>#VALUE!</v>
      </c>
      <c r="AE51" s="113" t="e">
        <f>T51-HLOOKUP(V51,Minimas!$C$3:$CD$12,5,FALSE)</f>
        <v>#VALUE!</v>
      </c>
      <c r="AF51" s="113" t="e">
        <f>T51-HLOOKUP(V51,Minimas!$C$3:$CD$12,6,FALSE)</f>
        <v>#VALUE!</v>
      </c>
      <c r="AG51" s="113" t="e">
        <f>T51-HLOOKUP(V51,Minimas!$C$3:$CD$12,7,FALSE)</f>
        <v>#VALUE!</v>
      </c>
      <c r="AH51" s="113" t="e">
        <f>T51-HLOOKUP(V51,Minimas!$C$3:$CD$12,8,FALSE)</f>
        <v>#VALUE!</v>
      </c>
      <c r="AI51" s="113" t="e">
        <f>T51-HLOOKUP(V51,Minimas!$C$3:$CD$12,9,FALSE)</f>
        <v>#VALUE!</v>
      </c>
      <c r="AJ51" s="113" t="e">
        <f>T51-HLOOKUP(V51,Minimas!$C$3:$CD$12,10,FALSE)</f>
        <v>#VALUE!</v>
      </c>
      <c r="AK51" s="114" t="str">
        <f t="shared" si="2"/>
        <v xml:space="preserve"> </v>
      </c>
      <c r="AL51" s="114"/>
      <c r="AM51" s="114" t="str">
        <f t="shared" si="3"/>
        <v xml:space="preserve"> </v>
      </c>
      <c r="AN51" s="114" t="str">
        <f t="shared" si="4"/>
        <v xml:space="preserve"> </v>
      </c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</row>
    <row r="52" spans="2:107" s="5" customFormat="1" ht="30" customHeight="1" x14ac:dyDescent="0.2">
      <c r="B52" s="83"/>
      <c r="C52" s="86"/>
      <c r="D52" s="87"/>
      <c r="E52" s="89"/>
      <c r="F52" s="117"/>
      <c r="G52" s="118"/>
      <c r="H52" s="91"/>
      <c r="I52" s="94"/>
      <c r="J52" s="95"/>
      <c r="K52" s="81"/>
      <c r="L52" s="100"/>
      <c r="M52" s="101"/>
      <c r="N52" s="101"/>
      <c r="O52" s="102" t="str">
        <f t="shared" si="5"/>
        <v/>
      </c>
      <c r="P52" s="100"/>
      <c r="Q52" s="101"/>
      <c r="R52" s="101"/>
      <c r="S52" s="102" t="str">
        <f t="shared" si="6"/>
        <v/>
      </c>
      <c r="T52" s="104" t="str">
        <f t="shared" si="7"/>
        <v/>
      </c>
      <c r="U52" s="105" t="str">
        <f t="shared" si="0"/>
        <v xml:space="preserve">   </v>
      </c>
      <c r="V52" s="106" t="str">
        <f>IF(E52=0," ",IF(E52="H",IF(H52&lt;2000,VLOOKUP(K52,Minimas!$A$15:$G$29,7),IF(AND(H52&gt;1999,H52&lt;2003),VLOOKUP(K52,Minimas!$A$15:$G$29,6),IF(AND(H52&gt;2002,H52&lt;2005),VLOOKUP(K52,Minimas!$A$15:$G$29,5),IF(AND(H52&gt;2004,H52&lt;2007),VLOOKUP(K52,Minimas!$A$15:$G$29,4),VLOOKUP(K52,Minimas!$A$15:$G$29,3))))),IF(H52&lt;2000,VLOOKUP(K52,Minimas!$H$15:$N$29,7),IF(AND(H52&gt;1999,H52&lt;2003),VLOOKUP(K52,Minimas!$H$15:$N$29,6),IF(AND(H52&gt;2002,H52&lt;2005),VLOOKUP(K52,Minimas!$H$15:$N$29,5),IF(AND(H52&gt;2004,H52&lt;2007),VLOOKUP(K52,Minimas!$H$15:$N$29,4),VLOOKUP(K52,Minimas!$H$15:$N$29,3)))))))</f>
        <v xml:space="preserve"> </v>
      </c>
      <c r="W52" s="107" t="str">
        <f t="shared" si="1"/>
        <v/>
      </c>
      <c r="X52" s="42"/>
      <c r="Y52" s="42"/>
      <c r="AB52" s="113" t="e">
        <f>T52-HLOOKUP(V52,Minimas!$C$3:$CD$12,2,FALSE)</f>
        <v>#VALUE!</v>
      </c>
      <c r="AC52" s="113" t="e">
        <f>T52-HLOOKUP(V52,Minimas!$C$3:$CD$12,3,FALSE)</f>
        <v>#VALUE!</v>
      </c>
      <c r="AD52" s="113" t="e">
        <f>T52-HLOOKUP(V52,Minimas!$C$3:$CD$12,4,FALSE)</f>
        <v>#VALUE!</v>
      </c>
      <c r="AE52" s="113" t="e">
        <f>T52-HLOOKUP(V52,Minimas!$C$3:$CD$12,5,FALSE)</f>
        <v>#VALUE!</v>
      </c>
      <c r="AF52" s="113" t="e">
        <f>T52-HLOOKUP(V52,Minimas!$C$3:$CD$12,6,FALSE)</f>
        <v>#VALUE!</v>
      </c>
      <c r="AG52" s="113" t="e">
        <f>T52-HLOOKUP(V52,Minimas!$C$3:$CD$12,7,FALSE)</f>
        <v>#VALUE!</v>
      </c>
      <c r="AH52" s="113" t="e">
        <f>T52-HLOOKUP(V52,Minimas!$C$3:$CD$12,8,FALSE)</f>
        <v>#VALUE!</v>
      </c>
      <c r="AI52" s="113" t="e">
        <f>T52-HLOOKUP(V52,Minimas!$C$3:$CD$12,9,FALSE)</f>
        <v>#VALUE!</v>
      </c>
      <c r="AJ52" s="113" t="e">
        <f>T52-HLOOKUP(V52,Minimas!$C$3:$CD$12,10,FALSE)</f>
        <v>#VALUE!</v>
      </c>
      <c r="AK52" s="114" t="str">
        <f t="shared" si="2"/>
        <v xml:space="preserve"> </v>
      </c>
      <c r="AL52" s="114"/>
      <c r="AM52" s="114" t="str">
        <f t="shared" si="3"/>
        <v xml:space="preserve"> </v>
      </c>
      <c r="AN52" s="114" t="str">
        <f t="shared" si="4"/>
        <v xml:space="preserve"> </v>
      </c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</row>
    <row r="53" spans="2:107" s="5" customFormat="1" ht="30" customHeight="1" x14ac:dyDescent="0.2">
      <c r="B53" s="83"/>
      <c r="C53" s="86"/>
      <c r="D53" s="87"/>
      <c r="E53" s="89"/>
      <c r="F53" s="117"/>
      <c r="G53" s="118"/>
      <c r="H53" s="91"/>
      <c r="I53" s="94"/>
      <c r="J53" s="95"/>
      <c r="K53" s="81"/>
      <c r="L53" s="100"/>
      <c r="M53" s="101"/>
      <c r="N53" s="101"/>
      <c r="O53" s="102" t="str">
        <f t="shared" si="5"/>
        <v/>
      </c>
      <c r="P53" s="100"/>
      <c r="Q53" s="101"/>
      <c r="R53" s="101"/>
      <c r="S53" s="102" t="str">
        <f t="shared" si="6"/>
        <v/>
      </c>
      <c r="T53" s="104" t="str">
        <f t="shared" si="7"/>
        <v/>
      </c>
      <c r="U53" s="105" t="str">
        <f t="shared" si="0"/>
        <v xml:space="preserve">   </v>
      </c>
      <c r="V53" s="106" t="str">
        <f>IF(E53=0," ",IF(E53="H",IF(H53&lt;2000,VLOOKUP(K53,Minimas!$A$15:$G$29,7),IF(AND(H53&gt;1999,H53&lt;2003),VLOOKUP(K53,Minimas!$A$15:$G$29,6),IF(AND(H53&gt;2002,H53&lt;2005),VLOOKUP(K53,Minimas!$A$15:$G$29,5),IF(AND(H53&gt;2004,H53&lt;2007),VLOOKUP(K53,Minimas!$A$15:$G$29,4),VLOOKUP(K53,Minimas!$A$15:$G$29,3))))),IF(H53&lt;2000,VLOOKUP(K53,Minimas!$H$15:$N$29,7),IF(AND(H53&gt;1999,H53&lt;2003),VLOOKUP(K53,Minimas!$H$15:$N$29,6),IF(AND(H53&gt;2002,H53&lt;2005),VLOOKUP(K53,Minimas!$H$15:$N$29,5),IF(AND(H53&gt;2004,H53&lt;2007),VLOOKUP(K53,Minimas!$H$15:$N$29,4),VLOOKUP(K53,Minimas!$H$15:$N$29,3)))))))</f>
        <v xml:space="preserve"> </v>
      </c>
      <c r="W53" s="107" t="str">
        <f t="shared" si="1"/>
        <v/>
      </c>
      <c r="X53" s="42"/>
      <c r="Y53" s="42"/>
      <c r="AB53" s="113" t="e">
        <f>T53-HLOOKUP(V53,Minimas!$C$3:$CD$12,2,FALSE)</f>
        <v>#VALUE!</v>
      </c>
      <c r="AC53" s="113" t="e">
        <f>T53-HLOOKUP(V53,Minimas!$C$3:$CD$12,3,FALSE)</f>
        <v>#VALUE!</v>
      </c>
      <c r="AD53" s="113" t="e">
        <f>T53-HLOOKUP(V53,Minimas!$C$3:$CD$12,4,FALSE)</f>
        <v>#VALUE!</v>
      </c>
      <c r="AE53" s="113" t="e">
        <f>T53-HLOOKUP(V53,Minimas!$C$3:$CD$12,5,FALSE)</f>
        <v>#VALUE!</v>
      </c>
      <c r="AF53" s="113" t="e">
        <f>T53-HLOOKUP(V53,Minimas!$C$3:$CD$12,6,FALSE)</f>
        <v>#VALUE!</v>
      </c>
      <c r="AG53" s="113" t="e">
        <f>T53-HLOOKUP(V53,Minimas!$C$3:$CD$12,7,FALSE)</f>
        <v>#VALUE!</v>
      </c>
      <c r="AH53" s="113" t="e">
        <f>T53-HLOOKUP(V53,Minimas!$C$3:$CD$12,8,FALSE)</f>
        <v>#VALUE!</v>
      </c>
      <c r="AI53" s="113" t="e">
        <f>T53-HLOOKUP(V53,Minimas!$C$3:$CD$12,9,FALSE)</f>
        <v>#VALUE!</v>
      </c>
      <c r="AJ53" s="113" t="e">
        <f>T53-HLOOKUP(V53,Minimas!$C$3:$CD$12,10,FALSE)</f>
        <v>#VALUE!</v>
      </c>
      <c r="AK53" s="114" t="str">
        <f t="shared" si="2"/>
        <v xml:space="preserve"> </v>
      </c>
      <c r="AL53" s="114"/>
      <c r="AM53" s="114" t="str">
        <f t="shared" si="3"/>
        <v xml:space="preserve"> </v>
      </c>
      <c r="AN53" s="114" t="str">
        <f t="shared" si="4"/>
        <v xml:space="preserve"> </v>
      </c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</row>
    <row r="54" spans="2:107" s="5" customFormat="1" ht="30" customHeight="1" x14ac:dyDescent="0.2">
      <c r="B54" s="83"/>
      <c r="C54" s="86"/>
      <c r="D54" s="87"/>
      <c r="E54" s="89"/>
      <c r="F54" s="117"/>
      <c r="G54" s="118"/>
      <c r="H54" s="91"/>
      <c r="I54" s="94"/>
      <c r="J54" s="95"/>
      <c r="K54" s="81"/>
      <c r="L54" s="100"/>
      <c r="M54" s="101"/>
      <c r="N54" s="101"/>
      <c r="O54" s="102" t="str">
        <f t="shared" si="5"/>
        <v/>
      </c>
      <c r="P54" s="100"/>
      <c r="Q54" s="101"/>
      <c r="R54" s="101"/>
      <c r="S54" s="102" t="str">
        <f t="shared" si="6"/>
        <v/>
      </c>
      <c r="T54" s="104" t="str">
        <f t="shared" si="7"/>
        <v/>
      </c>
      <c r="U54" s="105" t="str">
        <f t="shared" si="0"/>
        <v xml:space="preserve">   </v>
      </c>
      <c r="V54" s="106" t="str">
        <f>IF(E54=0," ",IF(E54="H",IF(H54&lt;2000,VLOOKUP(K54,Minimas!$A$15:$G$29,7),IF(AND(H54&gt;1999,H54&lt;2003),VLOOKUP(K54,Minimas!$A$15:$G$29,6),IF(AND(H54&gt;2002,H54&lt;2005),VLOOKUP(K54,Minimas!$A$15:$G$29,5),IF(AND(H54&gt;2004,H54&lt;2007),VLOOKUP(K54,Minimas!$A$15:$G$29,4),VLOOKUP(K54,Minimas!$A$15:$G$29,3))))),IF(H54&lt;2000,VLOOKUP(K54,Minimas!$H$15:$N$29,7),IF(AND(H54&gt;1999,H54&lt;2003),VLOOKUP(K54,Minimas!$H$15:$N$29,6),IF(AND(H54&gt;2002,H54&lt;2005),VLOOKUP(K54,Minimas!$H$15:$N$29,5),IF(AND(H54&gt;2004,H54&lt;2007),VLOOKUP(K54,Minimas!$H$15:$N$29,4),VLOOKUP(K54,Minimas!$H$15:$N$29,3)))))))</f>
        <v xml:space="preserve"> </v>
      </c>
      <c r="W54" s="107" t="str">
        <f t="shared" si="1"/>
        <v/>
      </c>
      <c r="X54" s="42"/>
      <c r="Y54" s="42"/>
      <c r="AB54" s="113" t="e">
        <f>T54-HLOOKUP(V54,Minimas!$C$3:$CD$12,2,FALSE)</f>
        <v>#VALUE!</v>
      </c>
      <c r="AC54" s="113" t="e">
        <f>T54-HLOOKUP(V54,Minimas!$C$3:$CD$12,3,FALSE)</f>
        <v>#VALUE!</v>
      </c>
      <c r="AD54" s="113" t="e">
        <f>T54-HLOOKUP(V54,Minimas!$C$3:$CD$12,4,FALSE)</f>
        <v>#VALUE!</v>
      </c>
      <c r="AE54" s="113" t="e">
        <f>T54-HLOOKUP(V54,Minimas!$C$3:$CD$12,5,FALSE)</f>
        <v>#VALUE!</v>
      </c>
      <c r="AF54" s="113" t="e">
        <f>T54-HLOOKUP(V54,Minimas!$C$3:$CD$12,6,FALSE)</f>
        <v>#VALUE!</v>
      </c>
      <c r="AG54" s="113" t="e">
        <f>T54-HLOOKUP(V54,Minimas!$C$3:$CD$12,7,FALSE)</f>
        <v>#VALUE!</v>
      </c>
      <c r="AH54" s="113" t="e">
        <f>T54-HLOOKUP(V54,Minimas!$C$3:$CD$12,8,FALSE)</f>
        <v>#VALUE!</v>
      </c>
      <c r="AI54" s="113" t="e">
        <f>T54-HLOOKUP(V54,Minimas!$C$3:$CD$12,9,FALSE)</f>
        <v>#VALUE!</v>
      </c>
      <c r="AJ54" s="113" t="e">
        <f>T54-HLOOKUP(V54,Minimas!$C$3:$CD$12,10,FALSE)</f>
        <v>#VALUE!</v>
      </c>
      <c r="AK54" s="114" t="str">
        <f t="shared" si="2"/>
        <v xml:space="preserve"> </v>
      </c>
      <c r="AL54" s="114"/>
      <c r="AM54" s="114" t="str">
        <f t="shared" si="3"/>
        <v xml:space="preserve"> </v>
      </c>
      <c r="AN54" s="114" t="str">
        <f t="shared" si="4"/>
        <v xml:space="preserve"> </v>
      </c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</row>
    <row r="55" spans="2:107" s="5" customFormat="1" ht="30" customHeight="1" x14ac:dyDescent="0.2">
      <c r="B55" s="83"/>
      <c r="C55" s="86"/>
      <c r="D55" s="87"/>
      <c r="E55" s="89"/>
      <c r="F55" s="117"/>
      <c r="G55" s="118"/>
      <c r="H55" s="91"/>
      <c r="I55" s="94"/>
      <c r="J55" s="95"/>
      <c r="K55" s="81"/>
      <c r="L55" s="100"/>
      <c r="M55" s="101"/>
      <c r="N55" s="101"/>
      <c r="O55" s="102" t="str">
        <f t="shared" si="5"/>
        <v/>
      </c>
      <c r="P55" s="100"/>
      <c r="Q55" s="101"/>
      <c r="R55" s="101"/>
      <c r="S55" s="102" t="str">
        <f t="shared" si="6"/>
        <v/>
      </c>
      <c r="T55" s="104" t="str">
        <f t="shared" si="7"/>
        <v/>
      </c>
      <c r="U55" s="105" t="str">
        <f t="shared" si="0"/>
        <v xml:space="preserve">   </v>
      </c>
      <c r="V55" s="106" t="str">
        <f>IF(E55=0," ",IF(E55="H",IF(H55&lt;2000,VLOOKUP(K55,Minimas!$A$15:$G$29,7),IF(AND(H55&gt;1999,H55&lt;2003),VLOOKUP(K55,Minimas!$A$15:$G$29,6),IF(AND(H55&gt;2002,H55&lt;2005),VLOOKUP(K55,Minimas!$A$15:$G$29,5),IF(AND(H55&gt;2004,H55&lt;2007),VLOOKUP(K55,Minimas!$A$15:$G$29,4),VLOOKUP(K55,Minimas!$A$15:$G$29,3))))),IF(H55&lt;2000,VLOOKUP(K55,Minimas!$H$15:$N$29,7),IF(AND(H55&gt;1999,H55&lt;2003),VLOOKUP(K55,Minimas!$H$15:$N$29,6),IF(AND(H55&gt;2002,H55&lt;2005),VLOOKUP(K55,Minimas!$H$15:$N$29,5),IF(AND(H55&gt;2004,H55&lt;2007),VLOOKUP(K55,Minimas!$H$15:$N$29,4),VLOOKUP(K55,Minimas!$H$15:$N$29,3)))))))</f>
        <v xml:space="preserve"> </v>
      </c>
      <c r="W55" s="107" t="str">
        <f t="shared" si="1"/>
        <v/>
      </c>
      <c r="X55" s="42"/>
      <c r="Y55" s="42"/>
      <c r="AB55" s="113" t="e">
        <f>T55-HLOOKUP(V55,Minimas!$C$3:$CD$12,2,FALSE)</f>
        <v>#VALUE!</v>
      </c>
      <c r="AC55" s="113" t="e">
        <f>T55-HLOOKUP(V55,Minimas!$C$3:$CD$12,3,FALSE)</f>
        <v>#VALUE!</v>
      </c>
      <c r="AD55" s="113" t="e">
        <f>T55-HLOOKUP(V55,Minimas!$C$3:$CD$12,4,FALSE)</f>
        <v>#VALUE!</v>
      </c>
      <c r="AE55" s="113" t="e">
        <f>T55-HLOOKUP(V55,Minimas!$C$3:$CD$12,5,FALSE)</f>
        <v>#VALUE!</v>
      </c>
      <c r="AF55" s="113" t="e">
        <f>T55-HLOOKUP(V55,Minimas!$C$3:$CD$12,6,FALSE)</f>
        <v>#VALUE!</v>
      </c>
      <c r="AG55" s="113" t="e">
        <f>T55-HLOOKUP(V55,Minimas!$C$3:$CD$12,7,FALSE)</f>
        <v>#VALUE!</v>
      </c>
      <c r="AH55" s="113" t="e">
        <f>T55-HLOOKUP(V55,Minimas!$C$3:$CD$12,8,FALSE)</f>
        <v>#VALUE!</v>
      </c>
      <c r="AI55" s="113" t="e">
        <f>T55-HLOOKUP(V55,Minimas!$C$3:$CD$12,9,FALSE)</f>
        <v>#VALUE!</v>
      </c>
      <c r="AJ55" s="113" t="e">
        <f>T55-HLOOKUP(V55,Minimas!$C$3:$CD$12,10,FALSE)</f>
        <v>#VALUE!</v>
      </c>
      <c r="AK55" s="114" t="str">
        <f t="shared" si="2"/>
        <v xml:space="preserve"> </v>
      </c>
      <c r="AL55" s="114"/>
      <c r="AM55" s="114" t="str">
        <f t="shared" si="3"/>
        <v xml:space="preserve"> </v>
      </c>
      <c r="AN55" s="114" t="str">
        <f t="shared" si="4"/>
        <v xml:space="preserve"> </v>
      </c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</row>
    <row r="56" spans="2:107" s="5" customFormat="1" ht="30" customHeight="1" x14ac:dyDescent="0.2">
      <c r="B56" s="83"/>
      <c r="C56" s="86"/>
      <c r="D56" s="87"/>
      <c r="E56" s="89"/>
      <c r="F56" s="117"/>
      <c r="G56" s="118"/>
      <c r="H56" s="91"/>
      <c r="I56" s="94"/>
      <c r="J56" s="95"/>
      <c r="K56" s="81"/>
      <c r="L56" s="100"/>
      <c r="M56" s="101"/>
      <c r="N56" s="101"/>
      <c r="O56" s="102" t="str">
        <f t="shared" si="5"/>
        <v/>
      </c>
      <c r="P56" s="100"/>
      <c r="Q56" s="101"/>
      <c r="R56" s="101"/>
      <c r="S56" s="102" t="str">
        <f t="shared" si="6"/>
        <v/>
      </c>
      <c r="T56" s="104" t="str">
        <f t="shared" si="7"/>
        <v/>
      </c>
      <c r="U56" s="105" t="str">
        <f t="shared" si="0"/>
        <v xml:space="preserve">   </v>
      </c>
      <c r="V56" s="106" t="str">
        <f>IF(E56=0," ",IF(E56="H",IF(H56&lt;2000,VLOOKUP(K56,Minimas!$A$15:$G$29,7),IF(AND(H56&gt;1999,H56&lt;2003),VLOOKUP(K56,Minimas!$A$15:$G$29,6),IF(AND(H56&gt;2002,H56&lt;2005),VLOOKUP(K56,Minimas!$A$15:$G$29,5),IF(AND(H56&gt;2004,H56&lt;2007),VLOOKUP(K56,Minimas!$A$15:$G$29,4),VLOOKUP(K56,Minimas!$A$15:$G$29,3))))),IF(H56&lt;2000,VLOOKUP(K56,Minimas!$H$15:$N$29,7),IF(AND(H56&gt;1999,H56&lt;2003),VLOOKUP(K56,Minimas!$H$15:$N$29,6),IF(AND(H56&gt;2002,H56&lt;2005),VLOOKUP(K56,Minimas!$H$15:$N$29,5),IF(AND(H56&gt;2004,H56&lt;2007),VLOOKUP(K56,Minimas!$H$15:$N$29,4),VLOOKUP(K56,Minimas!$H$15:$N$29,3)))))))</f>
        <v xml:space="preserve"> </v>
      </c>
      <c r="W56" s="107" t="str">
        <f t="shared" si="1"/>
        <v/>
      </c>
      <c r="X56" s="42"/>
      <c r="Y56" s="42"/>
      <c r="AB56" s="113" t="e">
        <f>T56-HLOOKUP(V56,Minimas!$C$3:$CD$12,2,FALSE)</f>
        <v>#VALUE!</v>
      </c>
      <c r="AC56" s="113" t="e">
        <f>T56-HLOOKUP(V56,Minimas!$C$3:$CD$12,3,FALSE)</f>
        <v>#VALUE!</v>
      </c>
      <c r="AD56" s="113" t="e">
        <f>T56-HLOOKUP(V56,Minimas!$C$3:$CD$12,4,FALSE)</f>
        <v>#VALUE!</v>
      </c>
      <c r="AE56" s="113" t="e">
        <f>T56-HLOOKUP(V56,Minimas!$C$3:$CD$12,5,FALSE)</f>
        <v>#VALUE!</v>
      </c>
      <c r="AF56" s="113" t="e">
        <f>T56-HLOOKUP(V56,Minimas!$C$3:$CD$12,6,FALSE)</f>
        <v>#VALUE!</v>
      </c>
      <c r="AG56" s="113" t="e">
        <f>T56-HLOOKUP(V56,Minimas!$C$3:$CD$12,7,FALSE)</f>
        <v>#VALUE!</v>
      </c>
      <c r="AH56" s="113" t="e">
        <f>T56-HLOOKUP(V56,Minimas!$C$3:$CD$12,8,FALSE)</f>
        <v>#VALUE!</v>
      </c>
      <c r="AI56" s="113" t="e">
        <f>T56-HLOOKUP(V56,Minimas!$C$3:$CD$12,9,FALSE)</f>
        <v>#VALUE!</v>
      </c>
      <c r="AJ56" s="113" t="e">
        <f>T56-HLOOKUP(V56,Minimas!$C$3:$CD$12,10,FALSE)</f>
        <v>#VALUE!</v>
      </c>
      <c r="AK56" s="114" t="str">
        <f t="shared" si="2"/>
        <v xml:space="preserve"> </v>
      </c>
      <c r="AL56" s="114"/>
      <c r="AM56" s="114" t="str">
        <f t="shared" si="3"/>
        <v xml:space="preserve"> </v>
      </c>
      <c r="AN56" s="114" t="str">
        <f t="shared" si="4"/>
        <v xml:space="preserve"> </v>
      </c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</row>
    <row r="57" spans="2:107" s="5" customFormat="1" ht="30" customHeight="1" x14ac:dyDescent="0.2">
      <c r="B57" s="83"/>
      <c r="C57" s="86"/>
      <c r="D57" s="87"/>
      <c r="E57" s="89"/>
      <c r="F57" s="117"/>
      <c r="G57" s="118"/>
      <c r="H57" s="91"/>
      <c r="I57" s="94"/>
      <c r="J57" s="95"/>
      <c r="K57" s="81"/>
      <c r="L57" s="100"/>
      <c r="M57" s="101"/>
      <c r="N57" s="101"/>
      <c r="O57" s="102" t="str">
        <f t="shared" si="5"/>
        <v/>
      </c>
      <c r="P57" s="100"/>
      <c r="Q57" s="101"/>
      <c r="R57" s="101"/>
      <c r="S57" s="102" t="str">
        <f t="shared" si="6"/>
        <v/>
      </c>
      <c r="T57" s="104" t="str">
        <f t="shared" si="7"/>
        <v/>
      </c>
      <c r="U57" s="105" t="str">
        <f t="shared" si="0"/>
        <v xml:space="preserve">   </v>
      </c>
      <c r="V57" s="106" t="str">
        <f>IF(E57=0," ",IF(E57="H",IF(H57&lt;2000,VLOOKUP(K57,Minimas!$A$15:$G$29,7),IF(AND(H57&gt;1999,H57&lt;2003),VLOOKUP(K57,Minimas!$A$15:$G$29,6),IF(AND(H57&gt;2002,H57&lt;2005),VLOOKUP(K57,Minimas!$A$15:$G$29,5),IF(AND(H57&gt;2004,H57&lt;2007),VLOOKUP(K57,Minimas!$A$15:$G$29,4),VLOOKUP(K57,Minimas!$A$15:$G$29,3))))),IF(H57&lt;2000,VLOOKUP(K57,Minimas!$H$15:$N$29,7),IF(AND(H57&gt;1999,H57&lt;2003),VLOOKUP(K57,Minimas!$H$15:$N$29,6),IF(AND(H57&gt;2002,H57&lt;2005),VLOOKUP(K57,Minimas!$H$15:$N$29,5),IF(AND(H57&gt;2004,H57&lt;2007),VLOOKUP(K57,Minimas!$H$15:$N$29,4),VLOOKUP(K57,Minimas!$H$15:$N$29,3)))))))</f>
        <v xml:space="preserve"> </v>
      </c>
      <c r="W57" s="107" t="str">
        <f t="shared" si="1"/>
        <v/>
      </c>
      <c r="X57" s="42"/>
      <c r="Y57" s="42"/>
      <c r="AB57" s="113" t="e">
        <f>T57-HLOOKUP(V57,Minimas!$C$3:$CD$12,2,FALSE)</f>
        <v>#VALUE!</v>
      </c>
      <c r="AC57" s="113" t="e">
        <f>T57-HLOOKUP(V57,Minimas!$C$3:$CD$12,3,FALSE)</f>
        <v>#VALUE!</v>
      </c>
      <c r="AD57" s="113" t="e">
        <f>T57-HLOOKUP(V57,Minimas!$C$3:$CD$12,4,FALSE)</f>
        <v>#VALUE!</v>
      </c>
      <c r="AE57" s="113" t="e">
        <f>T57-HLOOKUP(V57,Minimas!$C$3:$CD$12,5,FALSE)</f>
        <v>#VALUE!</v>
      </c>
      <c r="AF57" s="113" t="e">
        <f>T57-HLOOKUP(V57,Minimas!$C$3:$CD$12,6,FALSE)</f>
        <v>#VALUE!</v>
      </c>
      <c r="AG57" s="113" t="e">
        <f>T57-HLOOKUP(V57,Minimas!$C$3:$CD$12,7,FALSE)</f>
        <v>#VALUE!</v>
      </c>
      <c r="AH57" s="113" t="e">
        <f>T57-HLOOKUP(V57,Minimas!$C$3:$CD$12,8,FALSE)</f>
        <v>#VALUE!</v>
      </c>
      <c r="AI57" s="113" t="e">
        <f>T57-HLOOKUP(V57,Minimas!$C$3:$CD$12,9,FALSE)</f>
        <v>#VALUE!</v>
      </c>
      <c r="AJ57" s="113" t="e">
        <f>T57-HLOOKUP(V57,Minimas!$C$3:$CD$12,10,FALSE)</f>
        <v>#VALUE!</v>
      </c>
      <c r="AK57" s="114" t="str">
        <f t="shared" si="2"/>
        <v xml:space="preserve"> </v>
      </c>
      <c r="AL57" s="114"/>
      <c r="AM57" s="114" t="str">
        <f t="shared" si="3"/>
        <v xml:space="preserve"> </v>
      </c>
      <c r="AN57" s="114" t="str">
        <f t="shared" si="4"/>
        <v xml:space="preserve"> </v>
      </c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</row>
    <row r="58" spans="2:107" s="5" customFormat="1" ht="30" customHeight="1" x14ac:dyDescent="0.2">
      <c r="B58" s="83"/>
      <c r="C58" s="86"/>
      <c r="D58" s="87"/>
      <c r="E58" s="89"/>
      <c r="F58" s="117"/>
      <c r="G58" s="118"/>
      <c r="H58" s="91"/>
      <c r="I58" s="94"/>
      <c r="J58" s="95"/>
      <c r="K58" s="81"/>
      <c r="L58" s="100"/>
      <c r="M58" s="101"/>
      <c r="N58" s="101"/>
      <c r="O58" s="102" t="str">
        <f t="shared" si="5"/>
        <v/>
      </c>
      <c r="P58" s="100"/>
      <c r="Q58" s="101"/>
      <c r="R58" s="101"/>
      <c r="S58" s="102" t="str">
        <f t="shared" si="6"/>
        <v/>
      </c>
      <c r="T58" s="104" t="str">
        <f t="shared" si="7"/>
        <v/>
      </c>
      <c r="U58" s="105" t="str">
        <f t="shared" si="0"/>
        <v xml:space="preserve">   </v>
      </c>
      <c r="V58" s="106" t="str">
        <f>IF(E58=0," ",IF(E58="H",IF(H58&lt;2000,VLOOKUP(K58,Minimas!$A$15:$G$29,7),IF(AND(H58&gt;1999,H58&lt;2003),VLOOKUP(K58,Minimas!$A$15:$G$29,6),IF(AND(H58&gt;2002,H58&lt;2005),VLOOKUP(K58,Minimas!$A$15:$G$29,5),IF(AND(H58&gt;2004,H58&lt;2007),VLOOKUP(K58,Minimas!$A$15:$G$29,4),VLOOKUP(K58,Minimas!$A$15:$G$29,3))))),IF(H58&lt;2000,VLOOKUP(K58,Minimas!$H$15:$N$29,7),IF(AND(H58&gt;1999,H58&lt;2003),VLOOKUP(K58,Minimas!$H$15:$N$29,6),IF(AND(H58&gt;2002,H58&lt;2005),VLOOKUP(K58,Minimas!$H$15:$N$29,5),IF(AND(H58&gt;2004,H58&lt;2007),VLOOKUP(K58,Minimas!$H$15:$N$29,4),VLOOKUP(K58,Minimas!$H$15:$N$29,3)))))))</f>
        <v xml:space="preserve"> </v>
      </c>
      <c r="W58" s="107" t="str">
        <f t="shared" si="1"/>
        <v/>
      </c>
      <c r="X58" s="42"/>
      <c r="Y58" s="42"/>
      <c r="AB58" s="113" t="e">
        <f>T58-HLOOKUP(V58,Minimas!$C$3:$CD$12,2,FALSE)</f>
        <v>#VALUE!</v>
      </c>
      <c r="AC58" s="113" t="e">
        <f>T58-HLOOKUP(V58,Minimas!$C$3:$CD$12,3,FALSE)</f>
        <v>#VALUE!</v>
      </c>
      <c r="AD58" s="113" t="e">
        <f>T58-HLOOKUP(V58,Minimas!$C$3:$CD$12,4,FALSE)</f>
        <v>#VALUE!</v>
      </c>
      <c r="AE58" s="113" t="e">
        <f>T58-HLOOKUP(V58,Minimas!$C$3:$CD$12,5,FALSE)</f>
        <v>#VALUE!</v>
      </c>
      <c r="AF58" s="113" t="e">
        <f>T58-HLOOKUP(V58,Minimas!$C$3:$CD$12,6,FALSE)</f>
        <v>#VALUE!</v>
      </c>
      <c r="AG58" s="113" t="e">
        <f>T58-HLOOKUP(V58,Minimas!$C$3:$CD$12,7,FALSE)</f>
        <v>#VALUE!</v>
      </c>
      <c r="AH58" s="113" t="e">
        <f>T58-HLOOKUP(V58,Minimas!$C$3:$CD$12,8,FALSE)</f>
        <v>#VALUE!</v>
      </c>
      <c r="AI58" s="113" t="e">
        <f>T58-HLOOKUP(V58,Minimas!$C$3:$CD$12,9,FALSE)</f>
        <v>#VALUE!</v>
      </c>
      <c r="AJ58" s="113" t="e">
        <f>T58-HLOOKUP(V58,Minimas!$C$3:$CD$12,10,FALSE)</f>
        <v>#VALUE!</v>
      </c>
      <c r="AK58" s="114" t="str">
        <f t="shared" si="2"/>
        <v xml:space="preserve"> </v>
      </c>
      <c r="AL58" s="114"/>
      <c r="AM58" s="114" t="str">
        <f t="shared" si="3"/>
        <v xml:space="preserve"> </v>
      </c>
      <c r="AN58" s="114" t="str">
        <f t="shared" si="4"/>
        <v xml:space="preserve"> </v>
      </c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</row>
    <row r="59" spans="2:107" s="5" customFormat="1" ht="30" customHeight="1" x14ac:dyDescent="0.2">
      <c r="B59" s="83"/>
      <c r="C59" s="86"/>
      <c r="D59" s="87"/>
      <c r="E59" s="89"/>
      <c r="F59" s="117"/>
      <c r="G59" s="118"/>
      <c r="H59" s="91"/>
      <c r="I59" s="94"/>
      <c r="J59" s="95"/>
      <c r="K59" s="81"/>
      <c r="L59" s="100"/>
      <c r="M59" s="101"/>
      <c r="N59" s="101"/>
      <c r="O59" s="102" t="str">
        <f t="shared" si="5"/>
        <v/>
      </c>
      <c r="P59" s="100"/>
      <c r="Q59" s="101"/>
      <c r="R59" s="101"/>
      <c r="S59" s="102" t="str">
        <f t="shared" si="6"/>
        <v/>
      </c>
      <c r="T59" s="104" t="str">
        <f t="shared" si="7"/>
        <v/>
      </c>
      <c r="U59" s="105" t="str">
        <f t="shared" si="0"/>
        <v xml:space="preserve">   </v>
      </c>
      <c r="V59" s="106" t="str">
        <f>IF(E59=0," ",IF(E59="H",IF(H59&lt;2000,VLOOKUP(K59,Minimas!$A$15:$G$29,7),IF(AND(H59&gt;1999,H59&lt;2003),VLOOKUP(K59,Minimas!$A$15:$G$29,6),IF(AND(H59&gt;2002,H59&lt;2005),VLOOKUP(K59,Minimas!$A$15:$G$29,5),IF(AND(H59&gt;2004,H59&lt;2007),VLOOKUP(K59,Minimas!$A$15:$G$29,4),VLOOKUP(K59,Minimas!$A$15:$G$29,3))))),IF(H59&lt;2000,VLOOKUP(K59,Minimas!$H$15:$N$29,7),IF(AND(H59&gt;1999,H59&lt;2003),VLOOKUP(K59,Minimas!$H$15:$N$29,6),IF(AND(H59&gt;2002,H59&lt;2005),VLOOKUP(K59,Minimas!$H$15:$N$29,5),IF(AND(H59&gt;2004,H59&lt;2007),VLOOKUP(K59,Minimas!$H$15:$N$29,4),VLOOKUP(K59,Minimas!$H$15:$N$29,3)))))))</f>
        <v xml:space="preserve"> </v>
      </c>
      <c r="W59" s="107" t="str">
        <f t="shared" si="1"/>
        <v/>
      </c>
      <c r="X59" s="42"/>
      <c r="Y59" s="42"/>
      <c r="AB59" s="113" t="e">
        <f>T59-HLOOKUP(V59,Minimas!$C$3:$CD$12,2,FALSE)</f>
        <v>#VALUE!</v>
      </c>
      <c r="AC59" s="113" t="e">
        <f>T59-HLOOKUP(V59,Minimas!$C$3:$CD$12,3,FALSE)</f>
        <v>#VALUE!</v>
      </c>
      <c r="AD59" s="113" t="e">
        <f>T59-HLOOKUP(V59,Minimas!$C$3:$CD$12,4,FALSE)</f>
        <v>#VALUE!</v>
      </c>
      <c r="AE59" s="113" t="e">
        <f>T59-HLOOKUP(V59,Minimas!$C$3:$CD$12,5,FALSE)</f>
        <v>#VALUE!</v>
      </c>
      <c r="AF59" s="113" t="e">
        <f>T59-HLOOKUP(V59,Minimas!$C$3:$CD$12,6,FALSE)</f>
        <v>#VALUE!</v>
      </c>
      <c r="AG59" s="113" t="e">
        <f>T59-HLOOKUP(V59,Minimas!$C$3:$CD$12,7,FALSE)</f>
        <v>#VALUE!</v>
      </c>
      <c r="AH59" s="113" t="e">
        <f>T59-HLOOKUP(V59,Minimas!$C$3:$CD$12,8,FALSE)</f>
        <v>#VALUE!</v>
      </c>
      <c r="AI59" s="113" t="e">
        <f>T59-HLOOKUP(V59,Minimas!$C$3:$CD$12,9,FALSE)</f>
        <v>#VALUE!</v>
      </c>
      <c r="AJ59" s="113" t="e">
        <f>T59-HLOOKUP(V59,Minimas!$C$3:$CD$12,10,FALSE)</f>
        <v>#VALUE!</v>
      </c>
      <c r="AK59" s="114" t="str">
        <f t="shared" si="2"/>
        <v xml:space="preserve"> </v>
      </c>
      <c r="AL59" s="114"/>
      <c r="AM59" s="114" t="str">
        <f t="shared" si="3"/>
        <v xml:space="preserve"> </v>
      </c>
      <c r="AN59" s="114" t="str">
        <f t="shared" si="4"/>
        <v xml:space="preserve"> </v>
      </c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</row>
    <row r="60" spans="2:107" s="5" customFormat="1" ht="30" customHeight="1" x14ac:dyDescent="0.2">
      <c r="B60" s="83"/>
      <c r="C60" s="86"/>
      <c r="D60" s="87"/>
      <c r="E60" s="89"/>
      <c r="F60" s="117"/>
      <c r="G60" s="118"/>
      <c r="H60" s="91"/>
      <c r="I60" s="94"/>
      <c r="J60" s="95"/>
      <c r="K60" s="81"/>
      <c r="L60" s="100"/>
      <c r="M60" s="101"/>
      <c r="N60" s="101"/>
      <c r="O60" s="102" t="str">
        <f t="shared" si="5"/>
        <v/>
      </c>
      <c r="P60" s="100"/>
      <c r="Q60" s="101"/>
      <c r="R60" s="101"/>
      <c r="S60" s="102" t="str">
        <f t="shared" si="6"/>
        <v/>
      </c>
      <c r="T60" s="104" t="str">
        <f t="shared" si="7"/>
        <v/>
      </c>
      <c r="U60" s="105" t="str">
        <f t="shared" si="0"/>
        <v xml:space="preserve">   </v>
      </c>
      <c r="V60" s="106" t="str">
        <f>IF(E60=0," ",IF(E60="H",IF(H60&lt;2000,VLOOKUP(K60,Minimas!$A$15:$G$29,7),IF(AND(H60&gt;1999,H60&lt;2003),VLOOKUP(K60,Minimas!$A$15:$G$29,6),IF(AND(H60&gt;2002,H60&lt;2005),VLOOKUP(K60,Minimas!$A$15:$G$29,5),IF(AND(H60&gt;2004,H60&lt;2007),VLOOKUP(K60,Minimas!$A$15:$G$29,4),VLOOKUP(K60,Minimas!$A$15:$G$29,3))))),IF(H60&lt;2000,VLOOKUP(K60,Minimas!$H$15:$N$29,7),IF(AND(H60&gt;1999,H60&lt;2003),VLOOKUP(K60,Minimas!$H$15:$N$29,6),IF(AND(H60&gt;2002,H60&lt;2005),VLOOKUP(K60,Minimas!$H$15:$N$29,5),IF(AND(H60&gt;2004,H60&lt;2007),VLOOKUP(K60,Minimas!$H$15:$N$29,4),VLOOKUP(K60,Minimas!$H$15:$N$29,3)))))))</f>
        <v xml:space="preserve"> </v>
      </c>
      <c r="W60" s="107" t="str">
        <f t="shared" si="1"/>
        <v/>
      </c>
      <c r="X60" s="42"/>
      <c r="Y60" s="42"/>
      <c r="AB60" s="113" t="e">
        <f>T60-HLOOKUP(V60,Minimas!$C$3:$CD$12,2,FALSE)</f>
        <v>#VALUE!</v>
      </c>
      <c r="AC60" s="113" t="e">
        <f>T60-HLOOKUP(V60,Minimas!$C$3:$CD$12,3,FALSE)</f>
        <v>#VALUE!</v>
      </c>
      <c r="AD60" s="113" t="e">
        <f>T60-HLOOKUP(V60,Minimas!$C$3:$CD$12,4,FALSE)</f>
        <v>#VALUE!</v>
      </c>
      <c r="AE60" s="113" t="e">
        <f>T60-HLOOKUP(V60,Minimas!$C$3:$CD$12,5,FALSE)</f>
        <v>#VALUE!</v>
      </c>
      <c r="AF60" s="113" t="e">
        <f>T60-HLOOKUP(V60,Minimas!$C$3:$CD$12,6,FALSE)</f>
        <v>#VALUE!</v>
      </c>
      <c r="AG60" s="113" t="e">
        <f>T60-HLOOKUP(V60,Minimas!$C$3:$CD$12,7,FALSE)</f>
        <v>#VALUE!</v>
      </c>
      <c r="AH60" s="113" t="e">
        <f>T60-HLOOKUP(V60,Minimas!$C$3:$CD$12,8,FALSE)</f>
        <v>#VALUE!</v>
      </c>
      <c r="AI60" s="113" t="e">
        <f>T60-HLOOKUP(V60,Minimas!$C$3:$CD$12,9,FALSE)</f>
        <v>#VALUE!</v>
      </c>
      <c r="AJ60" s="113" t="e">
        <f>T60-HLOOKUP(V60,Minimas!$C$3:$CD$12,10,FALSE)</f>
        <v>#VALUE!</v>
      </c>
      <c r="AK60" s="114" t="str">
        <f t="shared" si="2"/>
        <v xml:space="preserve"> </v>
      </c>
      <c r="AL60" s="114"/>
      <c r="AM60" s="114" t="str">
        <f t="shared" si="3"/>
        <v xml:space="preserve"> </v>
      </c>
      <c r="AN60" s="114" t="str">
        <f t="shared" si="4"/>
        <v xml:space="preserve"> </v>
      </c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</row>
    <row r="61" spans="2:107" s="5" customFormat="1" ht="30" customHeight="1" x14ac:dyDescent="0.2">
      <c r="B61" s="83"/>
      <c r="C61" s="86"/>
      <c r="D61" s="87"/>
      <c r="E61" s="89"/>
      <c r="F61" s="117"/>
      <c r="G61" s="118"/>
      <c r="H61" s="91"/>
      <c r="I61" s="94"/>
      <c r="J61" s="95"/>
      <c r="K61" s="81"/>
      <c r="L61" s="100"/>
      <c r="M61" s="101"/>
      <c r="N61" s="101"/>
      <c r="O61" s="102" t="str">
        <f t="shared" si="5"/>
        <v/>
      </c>
      <c r="P61" s="100"/>
      <c r="Q61" s="101"/>
      <c r="R61" s="101"/>
      <c r="S61" s="102" t="str">
        <f t="shared" si="6"/>
        <v/>
      </c>
      <c r="T61" s="104" t="str">
        <f t="shared" si="7"/>
        <v/>
      </c>
      <c r="U61" s="105" t="str">
        <f t="shared" si="0"/>
        <v xml:space="preserve">   </v>
      </c>
      <c r="V61" s="106" t="str">
        <f>IF(E61=0," ",IF(E61="H",IF(H61&lt;2000,VLOOKUP(K61,Minimas!$A$15:$G$29,7),IF(AND(H61&gt;1999,H61&lt;2003),VLOOKUP(K61,Minimas!$A$15:$G$29,6),IF(AND(H61&gt;2002,H61&lt;2005),VLOOKUP(K61,Minimas!$A$15:$G$29,5),IF(AND(H61&gt;2004,H61&lt;2007),VLOOKUP(K61,Minimas!$A$15:$G$29,4),VLOOKUP(K61,Minimas!$A$15:$G$29,3))))),IF(H61&lt;2000,VLOOKUP(K61,Minimas!$H$15:$N$29,7),IF(AND(H61&gt;1999,H61&lt;2003),VLOOKUP(K61,Minimas!$H$15:$N$29,6),IF(AND(H61&gt;2002,H61&lt;2005),VLOOKUP(K61,Minimas!$H$15:$N$29,5),IF(AND(H61&gt;2004,H61&lt;2007),VLOOKUP(K61,Minimas!$H$15:$N$29,4),VLOOKUP(K61,Minimas!$H$15:$N$29,3)))))))</f>
        <v xml:space="preserve"> </v>
      </c>
      <c r="W61" s="107" t="str">
        <f t="shared" si="1"/>
        <v/>
      </c>
      <c r="X61" s="42"/>
      <c r="Y61" s="42"/>
      <c r="AB61" s="113" t="e">
        <f>T61-HLOOKUP(V61,Minimas!$C$3:$CD$12,2,FALSE)</f>
        <v>#VALUE!</v>
      </c>
      <c r="AC61" s="113" t="e">
        <f>T61-HLOOKUP(V61,Minimas!$C$3:$CD$12,3,FALSE)</f>
        <v>#VALUE!</v>
      </c>
      <c r="AD61" s="113" t="e">
        <f>T61-HLOOKUP(V61,Minimas!$C$3:$CD$12,4,FALSE)</f>
        <v>#VALUE!</v>
      </c>
      <c r="AE61" s="113" t="e">
        <f>T61-HLOOKUP(V61,Minimas!$C$3:$CD$12,5,FALSE)</f>
        <v>#VALUE!</v>
      </c>
      <c r="AF61" s="113" t="e">
        <f>T61-HLOOKUP(V61,Minimas!$C$3:$CD$12,6,FALSE)</f>
        <v>#VALUE!</v>
      </c>
      <c r="AG61" s="113" t="e">
        <f>T61-HLOOKUP(V61,Minimas!$C$3:$CD$12,7,FALSE)</f>
        <v>#VALUE!</v>
      </c>
      <c r="AH61" s="113" t="e">
        <f>T61-HLOOKUP(V61,Minimas!$C$3:$CD$12,8,FALSE)</f>
        <v>#VALUE!</v>
      </c>
      <c r="AI61" s="113" t="e">
        <f>T61-HLOOKUP(V61,Minimas!$C$3:$CD$12,9,FALSE)</f>
        <v>#VALUE!</v>
      </c>
      <c r="AJ61" s="113" t="e">
        <f>T61-HLOOKUP(V61,Minimas!$C$3:$CD$12,10,FALSE)</f>
        <v>#VALUE!</v>
      </c>
      <c r="AK61" s="114" t="str">
        <f t="shared" si="2"/>
        <v xml:space="preserve"> </v>
      </c>
      <c r="AL61" s="114"/>
      <c r="AM61" s="114" t="str">
        <f t="shared" si="3"/>
        <v xml:space="preserve"> </v>
      </c>
      <c r="AN61" s="114" t="str">
        <f t="shared" si="4"/>
        <v xml:space="preserve"> </v>
      </c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</row>
    <row r="62" spans="2:107" s="5" customFormat="1" ht="30" customHeight="1" x14ac:dyDescent="0.2">
      <c r="B62" s="83"/>
      <c r="C62" s="86"/>
      <c r="D62" s="87"/>
      <c r="E62" s="89"/>
      <c r="F62" s="117"/>
      <c r="G62" s="118"/>
      <c r="H62" s="91"/>
      <c r="I62" s="94"/>
      <c r="J62" s="95"/>
      <c r="K62" s="81"/>
      <c r="L62" s="100"/>
      <c r="M62" s="101"/>
      <c r="N62" s="101"/>
      <c r="O62" s="102" t="str">
        <f t="shared" si="5"/>
        <v/>
      </c>
      <c r="P62" s="100"/>
      <c r="Q62" s="101"/>
      <c r="R62" s="101"/>
      <c r="S62" s="102" t="str">
        <f t="shared" si="6"/>
        <v/>
      </c>
      <c r="T62" s="104" t="str">
        <f t="shared" si="7"/>
        <v/>
      </c>
      <c r="U62" s="105" t="str">
        <f t="shared" si="0"/>
        <v xml:space="preserve">   </v>
      </c>
      <c r="V62" s="106" t="str">
        <f>IF(E62=0," ",IF(E62="H",IF(H62&lt;2000,VLOOKUP(K62,Minimas!$A$15:$G$29,7),IF(AND(H62&gt;1999,H62&lt;2003),VLOOKUP(K62,Minimas!$A$15:$G$29,6),IF(AND(H62&gt;2002,H62&lt;2005),VLOOKUP(K62,Minimas!$A$15:$G$29,5),IF(AND(H62&gt;2004,H62&lt;2007),VLOOKUP(K62,Minimas!$A$15:$G$29,4),VLOOKUP(K62,Minimas!$A$15:$G$29,3))))),IF(H62&lt;2000,VLOOKUP(K62,Minimas!$H$15:$N$29,7),IF(AND(H62&gt;1999,H62&lt;2003),VLOOKUP(K62,Minimas!$H$15:$N$29,6),IF(AND(H62&gt;2002,H62&lt;2005),VLOOKUP(K62,Minimas!$H$15:$N$29,5),IF(AND(H62&gt;2004,H62&lt;2007),VLOOKUP(K62,Minimas!$H$15:$N$29,4),VLOOKUP(K62,Minimas!$H$15:$N$29,3)))))))</f>
        <v xml:space="preserve"> </v>
      </c>
      <c r="W62" s="107" t="str">
        <f t="shared" si="1"/>
        <v/>
      </c>
      <c r="X62" s="42"/>
      <c r="Y62" s="42"/>
      <c r="AB62" s="113" t="e">
        <f>T62-HLOOKUP(V62,Minimas!$C$3:$CD$12,2,FALSE)</f>
        <v>#VALUE!</v>
      </c>
      <c r="AC62" s="113" t="e">
        <f>T62-HLOOKUP(V62,Minimas!$C$3:$CD$12,3,FALSE)</f>
        <v>#VALUE!</v>
      </c>
      <c r="AD62" s="113" t="e">
        <f>T62-HLOOKUP(V62,Minimas!$C$3:$CD$12,4,FALSE)</f>
        <v>#VALUE!</v>
      </c>
      <c r="AE62" s="113" t="e">
        <f>T62-HLOOKUP(V62,Minimas!$C$3:$CD$12,5,FALSE)</f>
        <v>#VALUE!</v>
      </c>
      <c r="AF62" s="113" t="e">
        <f>T62-HLOOKUP(V62,Minimas!$C$3:$CD$12,6,FALSE)</f>
        <v>#VALUE!</v>
      </c>
      <c r="AG62" s="113" t="e">
        <f>T62-HLOOKUP(V62,Minimas!$C$3:$CD$12,7,FALSE)</f>
        <v>#VALUE!</v>
      </c>
      <c r="AH62" s="113" t="e">
        <f>T62-HLOOKUP(V62,Minimas!$C$3:$CD$12,8,FALSE)</f>
        <v>#VALUE!</v>
      </c>
      <c r="AI62" s="113" t="e">
        <f>T62-HLOOKUP(V62,Minimas!$C$3:$CD$12,9,FALSE)</f>
        <v>#VALUE!</v>
      </c>
      <c r="AJ62" s="113" t="e">
        <f>T62-HLOOKUP(V62,Minimas!$C$3:$CD$12,10,FALSE)</f>
        <v>#VALUE!</v>
      </c>
      <c r="AK62" s="114" t="str">
        <f t="shared" si="2"/>
        <v xml:space="preserve"> </v>
      </c>
      <c r="AL62" s="114"/>
      <c r="AM62" s="114" t="str">
        <f t="shared" si="3"/>
        <v xml:space="preserve"> </v>
      </c>
      <c r="AN62" s="114" t="str">
        <f t="shared" si="4"/>
        <v xml:space="preserve"> </v>
      </c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</row>
    <row r="63" spans="2:107" s="5" customFormat="1" ht="30" customHeight="1" x14ac:dyDescent="0.2">
      <c r="B63" s="83"/>
      <c r="C63" s="86"/>
      <c r="D63" s="87"/>
      <c r="E63" s="89"/>
      <c r="F63" s="117"/>
      <c r="G63" s="118"/>
      <c r="H63" s="91"/>
      <c r="I63" s="94"/>
      <c r="J63" s="95"/>
      <c r="K63" s="81"/>
      <c r="L63" s="100"/>
      <c r="M63" s="101"/>
      <c r="N63" s="101"/>
      <c r="O63" s="102" t="str">
        <f t="shared" si="5"/>
        <v/>
      </c>
      <c r="P63" s="100"/>
      <c r="Q63" s="101"/>
      <c r="R63" s="101"/>
      <c r="S63" s="102" t="str">
        <f t="shared" si="6"/>
        <v/>
      </c>
      <c r="T63" s="104" t="str">
        <f t="shared" si="7"/>
        <v/>
      </c>
      <c r="U63" s="105" t="str">
        <f t="shared" si="0"/>
        <v xml:space="preserve">   </v>
      </c>
      <c r="V63" s="106" t="str">
        <f>IF(E63=0," ",IF(E63="H",IF(H63&lt;2000,VLOOKUP(K63,Minimas!$A$15:$G$29,7),IF(AND(H63&gt;1999,H63&lt;2003),VLOOKUP(K63,Minimas!$A$15:$G$29,6),IF(AND(H63&gt;2002,H63&lt;2005),VLOOKUP(K63,Minimas!$A$15:$G$29,5),IF(AND(H63&gt;2004,H63&lt;2007),VLOOKUP(K63,Minimas!$A$15:$G$29,4),VLOOKUP(K63,Minimas!$A$15:$G$29,3))))),IF(H63&lt;2000,VLOOKUP(K63,Minimas!$H$15:$N$29,7),IF(AND(H63&gt;1999,H63&lt;2003),VLOOKUP(K63,Minimas!$H$15:$N$29,6),IF(AND(H63&gt;2002,H63&lt;2005),VLOOKUP(K63,Minimas!$H$15:$N$29,5),IF(AND(H63&gt;2004,H63&lt;2007),VLOOKUP(K63,Minimas!$H$15:$N$29,4),VLOOKUP(K63,Minimas!$H$15:$N$29,3)))))))</f>
        <v xml:space="preserve"> </v>
      </c>
      <c r="W63" s="107" t="str">
        <f t="shared" si="1"/>
        <v/>
      </c>
      <c r="X63" s="42"/>
      <c r="Y63" s="42"/>
      <c r="AB63" s="113" t="e">
        <f>T63-HLOOKUP(V63,Minimas!$C$3:$CD$12,2,FALSE)</f>
        <v>#VALUE!</v>
      </c>
      <c r="AC63" s="113" t="e">
        <f>T63-HLOOKUP(V63,Minimas!$C$3:$CD$12,3,FALSE)</f>
        <v>#VALUE!</v>
      </c>
      <c r="AD63" s="113" t="e">
        <f>T63-HLOOKUP(V63,Minimas!$C$3:$CD$12,4,FALSE)</f>
        <v>#VALUE!</v>
      </c>
      <c r="AE63" s="113" t="e">
        <f>T63-HLOOKUP(V63,Minimas!$C$3:$CD$12,5,FALSE)</f>
        <v>#VALUE!</v>
      </c>
      <c r="AF63" s="113" t="e">
        <f>T63-HLOOKUP(V63,Minimas!$C$3:$CD$12,6,FALSE)</f>
        <v>#VALUE!</v>
      </c>
      <c r="AG63" s="113" t="e">
        <f>T63-HLOOKUP(V63,Minimas!$C$3:$CD$12,7,FALSE)</f>
        <v>#VALUE!</v>
      </c>
      <c r="AH63" s="113" t="e">
        <f>T63-HLOOKUP(V63,Minimas!$C$3:$CD$12,8,FALSE)</f>
        <v>#VALUE!</v>
      </c>
      <c r="AI63" s="113" t="e">
        <f>T63-HLOOKUP(V63,Minimas!$C$3:$CD$12,9,FALSE)</f>
        <v>#VALUE!</v>
      </c>
      <c r="AJ63" s="113" t="e">
        <f>T63-HLOOKUP(V63,Minimas!$C$3:$CD$12,10,FALSE)</f>
        <v>#VALUE!</v>
      </c>
      <c r="AK63" s="114" t="str">
        <f t="shared" si="2"/>
        <v xml:space="preserve"> </v>
      </c>
      <c r="AL63" s="114"/>
      <c r="AM63" s="114" t="str">
        <f t="shared" si="3"/>
        <v xml:space="preserve"> </v>
      </c>
      <c r="AN63" s="114" t="str">
        <f t="shared" si="4"/>
        <v xml:space="preserve"> </v>
      </c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</row>
    <row r="64" spans="2:107" s="5" customFormat="1" ht="30" customHeight="1" x14ac:dyDescent="0.2">
      <c r="B64" s="83"/>
      <c r="C64" s="86"/>
      <c r="D64" s="87"/>
      <c r="E64" s="89"/>
      <c r="F64" s="117"/>
      <c r="G64" s="118"/>
      <c r="H64" s="91"/>
      <c r="I64" s="94"/>
      <c r="J64" s="95"/>
      <c r="K64" s="81"/>
      <c r="L64" s="100"/>
      <c r="M64" s="101"/>
      <c r="N64" s="101"/>
      <c r="O64" s="102" t="str">
        <f t="shared" si="5"/>
        <v/>
      </c>
      <c r="P64" s="100"/>
      <c r="Q64" s="101"/>
      <c r="R64" s="101"/>
      <c r="S64" s="102" t="str">
        <f t="shared" si="6"/>
        <v/>
      </c>
      <c r="T64" s="104" t="str">
        <f t="shared" si="7"/>
        <v/>
      </c>
      <c r="U64" s="105" t="str">
        <f t="shared" si="0"/>
        <v xml:space="preserve">   </v>
      </c>
      <c r="V64" s="106" t="str">
        <f>IF(E64=0," ",IF(E64="H",IF(H64&lt;2000,VLOOKUP(K64,Minimas!$A$15:$G$29,7),IF(AND(H64&gt;1999,H64&lt;2003),VLOOKUP(K64,Minimas!$A$15:$G$29,6),IF(AND(H64&gt;2002,H64&lt;2005),VLOOKUP(K64,Minimas!$A$15:$G$29,5),IF(AND(H64&gt;2004,H64&lt;2007),VLOOKUP(K64,Minimas!$A$15:$G$29,4),VLOOKUP(K64,Minimas!$A$15:$G$29,3))))),IF(H64&lt;2000,VLOOKUP(K64,Minimas!$H$15:$N$29,7),IF(AND(H64&gt;1999,H64&lt;2003),VLOOKUP(K64,Minimas!$H$15:$N$29,6),IF(AND(H64&gt;2002,H64&lt;2005),VLOOKUP(K64,Minimas!$H$15:$N$29,5),IF(AND(H64&gt;2004,H64&lt;2007),VLOOKUP(K64,Minimas!$H$15:$N$29,4),VLOOKUP(K64,Minimas!$H$15:$N$29,3)))))))</f>
        <v xml:space="preserve"> </v>
      </c>
      <c r="W64" s="107" t="str">
        <f t="shared" si="1"/>
        <v/>
      </c>
      <c r="X64" s="42"/>
      <c r="Y64" s="42"/>
      <c r="AB64" s="113" t="e">
        <f>T64-HLOOKUP(V64,Minimas!$C$3:$CD$12,2,FALSE)</f>
        <v>#VALUE!</v>
      </c>
      <c r="AC64" s="113" t="e">
        <f>T64-HLOOKUP(V64,Minimas!$C$3:$CD$12,3,FALSE)</f>
        <v>#VALUE!</v>
      </c>
      <c r="AD64" s="113" t="e">
        <f>T64-HLOOKUP(V64,Minimas!$C$3:$CD$12,4,FALSE)</f>
        <v>#VALUE!</v>
      </c>
      <c r="AE64" s="113" t="e">
        <f>T64-HLOOKUP(V64,Minimas!$C$3:$CD$12,5,FALSE)</f>
        <v>#VALUE!</v>
      </c>
      <c r="AF64" s="113" t="e">
        <f>T64-HLOOKUP(V64,Minimas!$C$3:$CD$12,6,FALSE)</f>
        <v>#VALUE!</v>
      </c>
      <c r="AG64" s="113" t="e">
        <f>T64-HLOOKUP(V64,Minimas!$C$3:$CD$12,7,FALSE)</f>
        <v>#VALUE!</v>
      </c>
      <c r="AH64" s="113" t="e">
        <f>T64-HLOOKUP(V64,Minimas!$C$3:$CD$12,8,FALSE)</f>
        <v>#VALUE!</v>
      </c>
      <c r="AI64" s="113" t="e">
        <f>T64-HLOOKUP(V64,Minimas!$C$3:$CD$12,9,FALSE)</f>
        <v>#VALUE!</v>
      </c>
      <c r="AJ64" s="113" t="e">
        <f>T64-HLOOKUP(V64,Minimas!$C$3:$CD$12,10,FALSE)</f>
        <v>#VALUE!</v>
      </c>
      <c r="AK64" s="114" t="str">
        <f t="shared" si="2"/>
        <v xml:space="preserve"> </v>
      </c>
      <c r="AL64" s="114"/>
      <c r="AM64" s="114" t="str">
        <f t="shared" si="3"/>
        <v xml:space="preserve"> </v>
      </c>
      <c r="AN64" s="114" t="str">
        <f t="shared" si="4"/>
        <v xml:space="preserve"> </v>
      </c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</row>
    <row r="65" spans="2:107" s="5" customFormat="1" ht="30" customHeight="1" x14ac:dyDescent="0.2">
      <c r="B65" s="83"/>
      <c r="C65" s="86"/>
      <c r="D65" s="87"/>
      <c r="E65" s="89"/>
      <c r="F65" s="117"/>
      <c r="G65" s="118"/>
      <c r="H65" s="91"/>
      <c r="I65" s="94"/>
      <c r="J65" s="95"/>
      <c r="K65" s="81"/>
      <c r="L65" s="100"/>
      <c r="M65" s="101"/>
      <c r="N65" s="101"/>
      <c r="O65" s="102" t="str">
        <f t="shared" si="5"/>
        <v/>
      </c>
      <c r="P65" s="100"/>
      <c r="Q65" s="101"/>
      <c r="R65" s="101"/>
      <c r="S65" s="102" t="str">
        <f t="shared" si="6"/>
        <v/>
      </c>
      <c r="T65" s="104" t="str">
        <f t="shared" si="7"/>
        <v/>
      </c>
      <c r="U65" s="105" t="str">
        <f t="shared" si="0"/>
        <v xml:space="preserve">   </v>
      </c>
      <c r="V65" s="106" t="str">
        <f>IF(E65=0," ",IF(E65="H",IF(H65&lt;2000,VLOOKUP(K65,Minimas!$A$15:$G$29,7),IF(AND(H65&gt;1999,H65&lt;2003),VLOOKUP(K65,Minimas!$A$15:$G$29,6),IF(AND(H65&gt;2002,H65&lt;2005),VLOOKUP(K65,Minimas!$A$15:$G$29,5),IF(AND(H65&gt;2004,H65&lt;2007),VLOOKUP(K65,Minimas!$A$15:$G$29,4),VLOOKUP(K65,Minimas!$A$15:$G$29,3))))),IF(H65&lt;2000,VLOOKUP(K65,Minimas!$H$15:$N$29,7),IF(AND(H65&gt;1999,H65&lt;2003),VLOOKUP(K65,Minimas!$H$15:$N$29,6),IF(AND(H65&gt;2002,H65&lt;2005),VLOOKUP(K65,Minimas!$H$15:$N$29,5),IF(AND(H65&gt;2004,H65&lt;2007),VLOOKUP(K65,Minimas!$H$15:$N$29,4),VLOOKUP(K65,Minimas!$H$15:$N$29,3)))))))</f>
        <v xml:space="preserve"> </v>
      </c>
      <c r="W65" s="107" t="str">
        <f t="shared" si="1"/>
        <v/>
      </c>
      <c r="X65" s="42"/>
      <c r="Y65" s="42"/>
      <c r="AB65" s="113" t="e">
        <f>T65-HLOOKUP(V65,Minimas!$C$3:$CD$12,2,FALSE)</f>
        <v>#VALUE!</v>
      </c>
      <c r="AC65" s="113" t="e">
        <f>T65-HLOOKUP(V65,Minimas!$C$3:$CD$12,3,FALSE)</f>
        <v>#VALUE!</v>
      </c>
      <c r="AD65" s="113" t="e">
        <f>T65-HLOOKUP(V65,Minimas!$C$3:$CD$12,4,FALSE)</f>
        <v>#VALUE!</v>
      </c>
      <c r="AE65" s="113" t="e">
        <f>T65-HLOOKUP(V65,Minimas!$C$3:$CD$12,5,FALSE)</f>
        <v>#VALUE!</v>
      </c>
      <c r="AF65" s="113" t="e">
        <f>T65-HLOOKUP(V65,Minimas!$C$3:$CD$12,6,FALSE)</f>
        <v>#VALUE!</v>
      </c>
      <c r="AG65" s="113" t="e">
        <f>T65-HLOOKUP(V65,Minimas!$C$3:$CD$12,7,FALSE)</f>
        <v>#VALUE!</v>
      </c>
      <c r="AH65" s="113" t="e">
        <f>T65-HLOOKUP(V65,Minimas!$C$3:$CD$12,8,FALSE)</f>
        <v>#VALUE!</v>
      </c>
      <c r="AI65" s="113" t="e">
        <f>T65-HLOOKUP(V65,Minimas!$C$3:$CD$12,9,FALSE)</f>
        <v>#VALUE!</v>
      </c>
      <c r="AJ65" s="113" t="e">
        <f>T65-HLOOKUP(V65,Minimas!$C$3:$CD$12,10,FALSE)</f>
        <v>#VALUE!</v>
      </c>
      <c r="AK65" s="114" t="str">
        <f t="shared" si="2"/>
        <v xml:space="preserve"> </v>
      </c>
      <c r="AL65" s="114"/>
      <c r="AM65" s="114" t="str">
        <f t="shared" si="3"/>
        <v xml:space="preserve"> </v>
      </c>
      <c r="AN65" s="114" t="str">
        <f t="shared" si="4"/>
        <v xml:space="preserve"> </v>
      </c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</row>
    <row r="66" spans="2:107" s="5" customFormat="1" ht="30" customHeight="1" x14ac:dyDescent="0.2">
      <c r="B66" s="83"/>
      <c r="C66" s="86"/>
      <c r="D66" s="87"/>
      <c r="E66" s="89"/>
      <c r="F66" s="117"/>
      <c r="G66" s="118"/>
      <c r="H66" s="91"/>
      <c r="I66" s="94"/>
      <c r="J66" s="95"/>
      <c r="K66" s="81"/>
      <c r="L66" s="100"/>
      <c r="M66" s="101"/>
      <c r="N66" s="101"/>
      <c r="O66" s="102" t="str">
        <f t="shared" si="5"/>
        <v/>
      </c>
      <c r="P66" s="100"/>
      <c r="Q66" s="101"/>
      <c r="R66" s="101"/>
      <c r="S66" s="102" t="str">
        <f t="shared" si="6"/>
        <v/>
      </c>
      <c r="T66" s="104" t="str">
        <f t="shared" si="7"/>
        <v/>
      </c>
      <c r="U66" s="105" t="str">
        <f t="shared" si="0"/>
        <v xml:space="preserve">   </v>
      </c>
      <c r="V66" s="106" t="str">
        <f>IF(E66=0," ",IF(E66="H",IF(H66&lt;2000,VLOOKUP(K66,Minimas!$A$15:$G$29,7),IF(AND(H66&gt;1999,H66&lt;2003),VLOOKUP(K66,Minimas!$A$15:$G$29,6),IF(AND(H66&gt;2002,H66&lt;2005),VLOOKUP(K66,Minimas!$A$15:$G$29,5),IF(AND(H66&gt;2004,H66&lt;2007),VLOOKUP(K66,Minimas!$A$15:$G$29,4),VLOOKUP(K66,Minimas!$A$15:$G$29,3))))),IF(H66&lt;2000,VLOOKUP(K66,Minimas!$H$15:$N$29,7),IF(AND(H66&gt;1999,H66&lt;2003),VLOOKUP(K66,Minimas!$H$15:$N$29,6),IF(AND(H66&gt;2002,H66&lt;2005),VLOOKUP(K66,Minimas!$H$15:$N$29,5),IF(AND(H66&gt;2004,H66&lt;2007),VLOOKUP(K66,Minimas!$H$15:$N$29,4),VLOOKUP(K66,Minimas!$H$15:$N$29,3)))))))</f>
        <v xml:space="preserve"> </v>
      </c>
      <c r="W66" s="107" t="str">
        <f t="shared" si="1"/>
        <v/>
      </c>
      <c r="X66" s="42"/>
      <c r="Y66" s="42"/>
      <c r="AB66" s="113" t="e">
        <f>T66-HLOOKUP(V66,Minimas!$C$3:$CD$12,2,FALSE)</f>
        <v>#VALUE!</v>
      </c>
      <c r="AC66" s="113" t="e">
        <f>T66-HLOOKUP(V66,Minimas!$C$3:$CD$12,3,FALSE)</f>
        <v>#VALUE!</v>
      </c>
      <c r="AD66" s="113" t="e">
        <f>T66-HLOOKUP(V66,Minimas!$C$3:$CD$12,4,FALSE)</f>
        <v>#VALUE!</v>
      </c>
      <c r="AE66" s="113" t="e">
        <f>T66-HLOOKUP(V66,Minimas!$C$3:$CD$12,5,FALSE)</f>
        <v>#VALUE!</v>
      </c>
      <c r="AF66" s="113" t="e">
        <f>T66-HLOOKUP(V66,Minimas!$C$3:$CD$12,6,FALSE)</f>
        <v>#VALUE!</v>
      </c>
      <c r="AG66" s="113" t="e">
        <f>T66-HLOOKUP(V66,Minimas!$C$3:$CD$12,7,FALSE)</f>
        <v>#VALUE!</v>
      </c>
      <c r="AH66" s="113" t="e">
        <f>T66-HLOOKUP(V66,Minimas!$C$3:$CD$12,8,FALSE)</f>
        <v>#VALUE!</v>
      </c>
      <c r="AI66" s="113" t="e">
        <f>T66-HLOOKUP(V66,Minimas!$C$3:$CD$12,9,FALSE)</f>
        <v>#VALUE!</v>
      </c>
      <c r="AJ66" s="113" t="e">
        <f>T66-HLOOKUP(V66,Minimas!$C$3:$CD$12,10,FALSE)</f>
        <v>#VALUE!</v>
      </c>
      <c r="AK66" s="114" t="str">
        <f t="shared" si="2"/>
        <v xml:space="preserve"> </v>
      </c>
      <c r="AL66" s="114"/>
      <c r="AM66" s="114" t="str">
        <f t="shared" si="3"/>
        <v xml:space="preserve"> </v>
      </c>
      <c r="AN66" s="114" t="str">
        <f t="shared" si="4"/>
        <v xml:space="preserve"> </v>
      </c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</row>
    <row r="67" spans="2:107" s="5" customFormat="1" ht="30" customHeight="1" x14ac:dyDescent="0.2">
      <c r="B67" s="83"/>
      <c r="C67" s="86"/>
      <c r="D67" s="87"/>
      <c r="E67" s="89"/>
      <c r="F67" s="117"/>
      <c r="G67" s="118"/>
      <c r="H67" s="91"/>
      <c r="I67" s="94"/>
      <c r="J67" s="95"/>
      <c r="K67" s="81"/>
      <c r="L67" s="100"/>
      <c r="M67" s="101"/>
      <c r="N67" s="101"/>
      <c r="O67" s="102" t="str">
        <f t="shared" si="5"/>
        <v/>
      </c>
      <c r="P67" s="100"/>
      <c r="Q67" s="101"/>
      <c r="R67" s="101"/>
      <c r="S67" s="102" t="str">
        <f t="shared" si="6"/>
        <v/>
      </c>
      <c r="T67" s="104" t="str">
        <f t="shared" si="7"/>
        <v/>
      </c>
      <c r="U67" s="105" t="str">
        <f t="shared" si="0"/>
        <v xml:space="preserve">   </v>
      </c>
      <c r="V67" s="106" t="str">
        <f>IF(E67=0," ",IF(E67="H",IF(H67&lt;2000,VLOOKUP(K67,Minimas!$A$15:$G$29,7),IF(AND(H67&gt;1999,H67&lt;2003),VLOOKUP(K67,Minimas!$A$15:$G$29,6),IF(AND(H67&gt;2002,H67&lt;2005),VLOOKUP(K67,Minimas!$A$15:$G$29,5),IF(AND(H67&gt;2004,H67&lt;2007),VLOOKUP(K67,Minimas!$A$15:$G$29,4),VLOOKUP(K67,Minimas!$A$15:$G$29,3))))),IF(H67&lt;2000,VLOOKUP(K67,Minimas!$H$15:$N$29,7),IF(AND(H67&gt;1999,H67&lt;2003),VLOOKUP(K67,Minimas!$H$15:$N$29,6),IF(AND(H67&gt;2002,H67&lt;2005),VLOOKUP(K67,Minimas!$H$15:$N$29,5),IF(AND(H67&gt;2004,H67&lt;2007),VLOOKUP(K67,Minimas!$H$15:$N$29,4),VLOOKUP(K67,Minimas!$H$15:$N$29,3)))))))</f>
        <v xml:space="preserve"> </v>
      </c>
      <c r="W67" s="107" t="str">
        <f t="shared" si="1"/>
        <v/>
      </c>
      <c r="X67" s="42"/>
      <c r="Y67" s="42"/>
      <c r="AB67" s="113" t="e">
        <f>T67-HLOOKUP(V67,Minimas!$C$3:$CD$12,2,FALSE)</f>
        <v>#VALUE!</v>
      </c>
      <c r="AC67" s="113" t="e">
        <f>T67-HLOOKUP(V67,Minimas!$C$3:$CD$12,3,FALSE)</f>
        <v>#VALUE!</v>
      </c>
      <c r="AD67" s="113" t="e">
        <f>T67-HLOOKUP(V67,Minimas!$C$3:$CD$12,4,FALSE)</f>
        <v>#VALUE!</v>
      </c>
      <c r="AE67" s="113" t="e">
        <f>T67-HLOOKUP(V67,Minimas!$C$3:$CD$12,5,FALSE)</f>
        <v>#VALUE!</v>
      </c>
      <c r="AF67" s="113" t="e">
        <f>T67-HLOOKUP(V67,Minimas!$C$3:$CD$12,6,FALSE)</f>
        <v>#VALUE!</v>
      </c>
      <c r="AG67" s="113" t="e">
        <f>T67-HLOOKUP(V67,Minimas!$C$3:$CD$12,7,FALSE)</f>
        <v>#VALUE!</v>
      </c>
      <c r="AH67" s="113" t="e">
        <f>T67-HLOOKUP(V67,Minimas!$C$3:$CD$12,8,FALSE)</f>
        <v>#VALUE!</v>
      </c>
      <c r="AI67" s="113" t="e">
        <f>T67-HLOOKUP(V67,Minimas!$C$3:$CD$12,9,FALSE)</f>
        <v>#VALUE!</v>
      </c>
      <c r="AJ67" s="113" t="e">
        <f>T67-HLOOKUP(V67,Minimas!$C$3:$CD$12,10,FALSE)</f>
        <v>#VALUE!</v>
      </c>
      <c r="AK67" s="114" t="str">
        <f t="shared" si="2"/>
        <v xml:space="preserve"> </v>
      </c>
      <c r="AL67" s="114"/>
      <c r="AM67" s="114" t="str">
        <f t="shared" si="3"/>
        <v xml:space="preserve"> </v>
      </c>
      <c r="AN67" s="114" t="str">
        <f t="shared" si="4"/>
        <v xml:space="preserve"> </v>
      </c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</row>
    <row r="68" spans="2:107" s="5" customFormat="1" ht="30" customHeight="1" x14ac:dyDescent="0.2">
      <c r="B68" s="83"/>
      <c r="C68" s="86"/>
      <c r="D68" s="87"/>
      <c r="E68" s="89"/>
      <c r="F68" s="117"/>
      <c r="G68" s="118"/>
      <c r="H68" s="91"/>
      <c r="I68" s="94"/>
      <c r="J68" s="95"/>
      <c r="K68" s="81"/>
      <c r="L68" s="100"/>
      <c r="M68" s="101"/>
      <c r="N68" s="101"/>
      <c r="O68" s="102" t="str">
        <f t="shared" si="5"/>
        <v/>
      </c>
      <c r="P68" s="100"/>
      <c r="Q68" s="101"/>
      <c r="R68" s="101"/>
      <c r="S68" s="102" t="str">
        <f t="shared" si="6"/>
        <v/>
      </c>
      <c r="T68" s="104" t="str">
        <f t="shared" si="7"/>
        <v/>
      </c>
      <c r="U68" s="105" t="str">
        <f t="shared" si="0"/>
        <v xml:space="preserve">   </v>
      </c>
      <c r="V68" s="106" t="str">
        <f>IF(E68=0," ",IF(E68="H",IF(H68&lt;2000,VLOOKUP(K68,Minimas!$A$15:$G$29,7),IF(AND(H68&gt;1999,H68&lt;2003),VLOOKUP(K68,Minimas!$A$15:$G$29,6),IF(AND(H68&gt;2002,H68&lt;2005),VLOOKUP(K68,Minimas!$A$15:$G$29,5),IF(AND(H68&gt;2004,H68&lt;2007),VLOOKUP(K68,Minimas!$A$15:$G$29,4),VLOOKUP(K68,Minimas!$A$15:$G$29,3))))),IF(H68&lt;2000,VLOOKUP(K68,Minimas!$H$15:$N$29,7),IF(AND(H68&gt;1999,H68&lt;2003),VLOOKUP(K68,Minimas!$H$15:$N$29,6),IF(AND(H68&gt;2002,H68&lt;2005),VLOOKUP(K68,Minimas!$H$15:$N$29,5),IF(AND(H68&gt;2004,H68&lt;2007),VLOOKUP(K68,Minimas!$H$15:$N$29,4),VLOOKUP(K68,Minimas!$H$15:$N$29,3)))))))</f>
        <v xml:space="preserve"> </v>
      </c>
      <c r="W68" s="107" t="str">
        <f t="shared" si="1"/>
        <v/>
      </c>
      <c r="X68" s="42"/>
      <c r="Y68" s="42"/>
      <c r="AB68" s="113" t="e">
        <f>T68-HLOOKUP(V68,Minimas!$C$3:$CD$12,2,FALSE)</f>
        <v>#VALUE!</v>
      </c>
      <c r="AC68" s="113" t="e">
        <f>T68-HLOOKUP(V68,Minimas!$C$3:$CD$12,3,FALSE)</f>
        <v>#VALUE!</v>
      </c>
      <c r="AD68" s="113" t="e">
        <f>T68-HLOOKUP(V68,Minimas!$C$3:$CD$12,4,FALSE)</f>
        <v>#VALUE!</v>
      </c>
      <c r="AE68" s="113" t="e">
        <f>T68-HLOOKUP(V68,Minimas!$C$3:$CD$12,5,FALSE)</f>
        <v>#VALUE!</v>
      </c>
      <c r="AF68" s="113" t="e">
        <f>T68-HLOOKUP(V68,Minimas!$C$3:$CD$12,6,FALSE)</f>
        <v>#VALUE!</v>
      </c>
      <c r="AG68" s="113" t="e">
        <f>T68-HLOOKUP(V68,Minimas!$C$3:$CD$12,7,FALSE)</f>
        <v>#VALUE!</v>
      </c>
      <c r="AH68" s="113" t="e">
        <f>T68-HLOOKUP(V68,Minimas!$C$3:$CD$12,8,FALSE)</f>
        <v>#VALUE!</v>
      </c>
      <c r="AI68" s="113" t="e">
        <f>T68-HLOOKUP(V68,Minimas!$C$3:$CD$12,9,FALSE)</f>
        <v>#VALUE!</v>
      </c>
      <c r="AJ68" s="113" t="e">
        <f>T68-HLOOKUP(V68,Minimas!$C$3:$CD$12,10,FALSE)</f>
        <v>#VALUE!</v>
      </c>
      <c r="AK68" s="114" t="str">
        <f t="shared" si="2"/>
        <v xml:space="preserve"> </v>
      </c>
      <c r="AL68" s="114"/>
      <c r="AM68" s="114" t="str">
        <f t="shared" si="3"/>
        <v xml:space="preserve"> </v>
      </c>
      <c r="AN68" s="114" t="str">
        <f t="shared" si="4"/>
        <v xml:space="preserve"> </v>
      </c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</row>
    <row r="69" spans="2:107" s="5" customFormat="1" ht="30" customHeight="1" x14ac:dyDescent="0.2">
      <c r="B69" s="83"/>
      <c r="C69" s="86"/>
      <c r="D69" s="87"/>
      <c r="E69" s="89"/>
      <c r="F69" s="117"/>
      <c r="G69" s="118"/>
      <c r="H69" s="91"/>
      <c r="I69" s="94"/>
      <c r="J69" s="95"/>
      <c r="K69" s="81"/>
      <c r="L69" s="100"/>
      <c r="M69" s="101"/>
      <c r="N69" s="101"/>
      <c r="O69" s="102" t="str">
        <f t="shared" si="5"/>
        <v/>
      </c>
      <c r="P69" s="100"/>
      <c r="Q69" s="101"/>
      <c r="R69" s="101"/>
      <c r="S69" s="102" t="str">
        <f t="shared" si="6"/>
        <v/>
      </c>
      <c r="T69" s="104" t="str">
        <f t="shared" si="7"/>
        <v/>
      </c>
      <c r="U69" s="105" t="str">
        <f t="shared" si="0"/>
        <v xml:space="preserve">   </v>
      </c>
      <c r="V69" s="106" t="str">
        <f>IF(E69=0," ",IF(E69="H",IF(H69&lt;2000,VLOOKUP(K69,Minimas!$A$15:$G$29,7),IF(AND(H69&gt;1999,H69&lt;2003),VLOOKUP(K69,Minimas!$A$15:$G$29,6),IF(AND(H69&gt;2002,H69&lt;2005),VLOOKUP(K69,Minimas!$A$15:$G$29,5),IF(AND(H69&gt;2004,H69&lt;2007),VLOOKUP(K69,Minimas!$A$15:$G$29,4),VLOOKUP(K69,Minimas!$A$15:$G$29,3))))),IF(H69&lt;2000,VLOOKUP(K69,Minimas!$H$15:$N$29,7),IF(AND(H69&gt;1999,H69&lt;2003),VLOOKUP(K69,Minimas!$H$15:$N$29,6),IF(AND(H69&gt;2002,H69&lt;2005),VLOOKUP(K69,Minimas!$H$15:$N$29,5),IF(AND(H69&gt;2004,H69&lt;2007),VLOOKUP(K69,Minimas!$H$15:$N$29,4),VLOOKUP(K69,Minimas!$H$15:$N$29,3)))))))</f>
        <v xml:space="preserve"> </v>
      </c>
      <c r="W69" s="107" t="str">
        <f t="shared" si="1"/>
        <v/>
      </c>
      <c r="X69" s="42"/>
      <c r="Y69" s="42"/>
      <c r="AB69" s="113" t="e">
        <f>T69-HLOOKUP(V69,Minimas!$C$3:$CD$12,2,FALSE)</f>
        <v>#VALUE!</v>
      </c>
      <c r="AC69" s="113" t="e">
        <f>T69-HLOOKUP(V69,Minimas!$C$3:$CD$12,3,FALSE)</f>
        <v>#VALUE!</v>
      </c>
      <c r="AD69" s="113" t="e">
        <f>T69-HLOOKUP(V69,Minimas!$C$3:$CD$12,4,FALSE)</f>
        <v>#VALUE!</v>
      </c>
      <c r="AE69" s="113" t="e">
        <f>T69-HLOOKUP(V69,Minimas!$C$3:$CD$12,5,FALSE)</f>
        <v>#VALUE!</v>
      </c>
      <c r="AF69" s="113" t="e">
        <f>T69-HLOOKUP(V69,Minimas!$C$3:$CD$12,6,FALSE)</f>
        <v>#VALUE!</v>
      </c>
      <c r="AG69" s="113" t="e">
        <f>T69-HLOOKUP(V69,Minimas!$C$3:$CD$12,7,FALSE)</f>
        <v>#VALUE!</v>
      </c>
      <c r="AH69" s="113" t="e">
        <f>T69-HLOOKUP(V69,Minimas!$C$3:$CD$12,8,FALSE)</f>
        <v>#VALUE!</v>
      </c>
      <c r="AI69" s="113" t="e">
        <f>T69-HLOOKUP(V69,Minimas!$C$3:$CD$12,9,FALSE)</f>
        <v>#VALUE!</v>
      </c>
      <c r="AJ69" s="113" t="e">
        <f>T69-HLOOKUP(V69,Minimas!$C$3:$CD$12,10,FALSE)</f>
        <v>#VALUE!</v>
      </c>
      <c r="AK69" s="114" t="str">
        <f t="shared" si="2"/>
        <v xml:space="preserve"> </v>
      </c>
      <c r="AL69" s="114"/>
      <c r="AM69" s="114" t="str">
        <f t="shared" si="3"/>
        <v xml:space="preserve"> </v>
      </c>
      <c r="AN69" s="114" t="str">
        <f t="shared" si="4"/>
        <v xml:space="preserve"> </v>
      </c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</row>
    <row r="70" spans="2:107" s="5" customFormat="1" ht="30" customHeight="1" x14ac:dyDescent="0.2">
      <c r="B70" s="83"/>
      <c r="C70" s="86"/>
      <c r="D70" s="87"/>
      <c r="E70" s="89"/>
      <c r="F70" s="117"/>
      <c r="G70" s="118"/>
      <c r="H70" s="91"/>
      <c r="I70" s="94"/>
      <c r="J70" s="95"/>
      <c r="K70" s="81"/>
      <c r="L70" s="100"/>
      <c r="M70" s="101"/>
      <c r="N70" s="101"/>
      <c r="O70" s="102" t="str">
        <f t="shared" si="5"/>
        <v/>
      </c>
      <c r="P70" s="100"/>
      <c r="Q70" s="101"/>
      <c r="R70" s="101"/>
      <c r="S70" s="102" t="str">
        <f t="shared" si="6"/>
        <v/>
      </c>
      <c r="T70" s="104" t="str">
        <f t="shared" si="7"/>
        <v/>
      </c>
      <c r="U70" s="105" t="str">
        <f t="shared" si="0"/>
        <v xml:space="preserve">   </v>
      </c>
      <c r="V70" s="106" t="str">
        <f>IF(E70=0," ",IF(E70="H",IF(H70&lt;2000,VLOOKUP(K70,Minimas!$A$15:$G$29,7),IF(AND(H70&gt;1999,H70&lt;2003),VLOOKUP(K70,Minimas!$A$15:$G$29,6),IF(AND(H70&gt;2002,H70&lt;2005),VLOOKUP(K70,Minimas!$A$15:$G$29,5),IF(AND(H70&gt;2004,H70&lt;2007),VLOOKUP(K70,Minimas!$A$15:$G$29,4),VLOOKUP(K70,Minimas!$A$15:$G$29,3))))),IF(H70&lt;2000,VLOOKUP(K70,Minimas!$H$15:$N$29,7),IF(AND(H70&gt;1999,H70&lt;2003),VLOOKUP(K70,Minimas!$H$15:$N$29,6),IF(AND(H70&gt;2002,H70&lt;2005),VLOOKUP(K70,Minimas!$H$15:$N$29,5),IF(AND(H70&gt;2004,H70&lt;2007),VLOOKUP(K70,Minimas!$H$15:$N$29,4),VLOOKUP(K70,Minimas!$H$15:$N$29,3)))))))</f>
        <v xml:space="preserve"> </v>
      </c>
      <c r="W70" s="107" t="str">
        <f t="shared" si="1"/>
        <v/>
      </c>
      <c r="X70" s="42"/>
      <c r="Y70" s="42"/>
      <c r="AB70" s="113" t="e">
        <f>T70-HLOOKUP(V70,Minimas!$C$3:$CD$12,2,FALSE)</f>
        <v>#VALUE!</v>
      </c>
      <c r="AC70" s="113" t="e">
        <f>T70-HLOOKUP(V70,Minimas!$C$3:$CD$12,3,FALSE)</f>
        <v>#VALUE!</v>
      </c>
      <c r="AD70" s="113" t="e">
        <f>T70-HLOOKUP(V70,Minimas!$C$3:$CD$12,4,FALSE)</f>
        <v>#VALUE!</v>
      </c>
      <c r="AE70" s="113" t="e">
        <f>T70-HLOOKUP(V70,Minimas!$C$3:$CD$12,5,FALSE)</f>
        <v>#VALUE!</v>
      </c>
      <c r="AF70" s="113" t="e">
        <f>T70-HLOOKUP(V70,Minimas!$C$3:$CD$12,6,FALSE)</f>
        <v>#VALUE!</v>
      </c>
      <c r="AG70" s="113" t="e">
        <f>T70-HLOOKUP(V70,Minimas!$C$3:$CD$12,7,FALSE)</f>
        <v>#VALUE!</v>
      </c>
      <c r="AH70" s="113" t="e">
        <f>T70-HLOOKUP(V70,Minimas!$C$3:$CD$12,8,FALSE)</f>
        <v>#VALUE!</v>
      </c>
      <c r="AI70" s="113" t="e">
        <f>T70-HLOOKUP(V70,Minimas!$C$3:$CD$12,9,FALSE)</f>
        <v>#VALUE!</v>
      </c>
      <c r="AJ70" s="113" t="e">
        <f>T70-HLOOKUP(V70,Minimas!$C$3:$CD$12,10,FALSE)</f>
        <v>#VALUE!</v>
      </c>
      <c r="AK70" s="114" t="str">
        <f t="shared" si="2"/>
        <v xml:space="preserve"> </v>
      </c>
      <c r="AL70" s="114"/>
      <c r="AM70" s="114" t="str">
        <f t="shared" si="3"/>
        <v xml:space="preserve"> </v>
      </c>
      <c r="AN70" s="114" t="str">
        <f t="shared" si="4"/>
        <v xml:space="preserve"> </v>
      </c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</row>
    <row r="71" spans="2:107" s="5" customFormat="1" ht="30" customHeight="1" x14ac:dyDescent="0.2">
      <c r="B71" s="83"/>
      <c r="C71" s="86"/>
      <c r="D71" s="87"/>
      <c r="E71" s="89"/>
      <c r="F71" s="117"/>
      <c r="G71" s="118"/>
      <c r="H71" s="91"/>
      <c r="I71" s="94"/>
      <c r="J71" s="95"/>
      <c r="K71" s="81"/>
      <c r="L71" s="100"/>
      <c r="M71" s="101"/>
      <c r="N71" s="101"/>
      <c r="O71" s="102" t="str">
        <f t="shared" si="5"/>
        <v/>
      </c>
      <c r="P71" s="100"/>
      <c r="Q71" s="101"/>
      <c r="R71" s="101"/>
      <c r="S71" s="102" t="str">
        <f t="shared" si="6"/>
        <v/>
      </c>
      <c r="T71" s="104" t="str">
        <f t="shared" si="7"/>
        <v/>
      </c>
      <c r="U71" s="105" t="str">
        <f t="shared" ref="U71:U134" si="8">+CONCATENATE(AM71," ",AN71)</f>
        <v xml:space="preserve">   </v>
      </c>
      <c r="V71" s="106" t="str">
        <f>IF(E71=0," ",IF(E71="H",IF(H71&lt;2000,VLOOKUP(K71,Minimas!$A$15:$G$29,7),IF(AND(H71&gt;1999,H71&lt;2003),VLOOKUP(K71,Minimas!$A$15:$G$29,6),IF(AND(H71&gt;2002,H71&lt;2005),VLOOKUP(K71,Minimas!$A$15:$G$29,5),IF(AND(H71&gt;2004,H71&lt;2007),VLOOKUP(K71,Minimas!$A$15:$G$29,4),VLOOKUP(K71,Minimas!$A$15:$G$29,3))))),IF(H71&lt;2000,VLOOKUP(K71,Minimas!$H$15:$N$29,7),IF(AND(H71&gt;1999,H71&lt;2003),VLOOKUP(K71,Minimas!$H$15:$N$29,6),IF(AND(H71&gt;2002,H71&lt;2005),VLOOKUP(K71,Minimas!$H$15:$N$29,5),IF(AND(H71&gt;2004,H71&lt;2007),VLOOKUP(K71,Minimas!$H$15:$N$29,4),VLOOKUP(K71,Minimas!$H$15:$N$29,3)))))))</f>
        <v xml:space="preserve"> </v>
      </c>
      <c r="W71" s="107" t="str">
        <f t="shared" ref="W71:W134" si="9">IF(E71=" "," ",IF(E71="H",10^(0.75194503*LOG(K71/175.508)^2)*T71,IF(E71="F",10^(0.783497476* LOG(K71/153.655)^2)*T71,"")))</f>
        <v/>
      </c>
      <c r="X71" s="42"/>
      <c r="Y71" s="42"/>
      <c r="AB71" s="113" t="e">
        <f>T71-HLOOKUP(V71,Minimas!$C$3:$CD$12,2,FALSE)</f>
        <v>#VALUE!</v>
      </c>
      <c r="AC71" s="113" t="e">
        <f>T71-HLOOKUP(V71,Minimas!$C$3:$CD$12,3,FALSE)</f>
        <v>#VALUE!</v>
      </c>
      <c r="AD71" s="113" t="e">
        <f>T71-HLOOKUP(V71,Minimas!$C$3:$CD$12,4,FALSE)</f>
        <v>#VALUE!</v>
      </c>
      <c r="AE71" s="113" t="e">
        <f>T71-HLOOKUP(V71,Minimas!$C$3:$CD$12,5,FALSE)</f>
        <v>#VALUE!</v>
      </c>
      <c r="AF71" s="113" t="e">
        <f>T71-HLOOKUP(V71,Minimas!$C$3:$CD$12,6,FALSE)</f>
        <v>#VALUE!</v>
      </c>
      <c r="AG71" s="113" t="e">
        <f>T71-HLOOKUP(V71,Minimas!$C$3:$CD$12,7,FALSE)</f>
        <v>#VALUE!</v>
      </c>
      <c r="AH71" s="113" t="e">
        <f>T71-HLOOKUP(V71,Minimas!$C$3:$CD$12,8,FALSE)</f>
        <v>#VALUE!</v>
      </c>
      <c r="AI71" s="113" t="e">
        <f>T71-HLOOKUP(V71,Minimas!$C$3:$CD$12,9,FALSE)</f>
        <v>#VALUE!</v>
      </c>
      <c r="AJ71" s="113" t="e">
        <f>T71-HLOOKUP(V71,Minimas!$C$3:$CD$12,10,FALSE)</f>
        <v>#VALUE!</v>
      </c>
      <c r="AK71" s="114" t="str">
        <f t="shared" si="2"/>
        <v xml:space="preserve"> </v>
      </c>
      <c r="AL71" s="114"/>
      <c r="AM71" s="114" t="str">
        <f t="shared" si="3"/>
        <v xml:space="preserve"> </v>
      </c>
      <c r="AN71" s="114" t="str">
        <f t="shared" si="4"/>
        <v xml:space="preserve"> </v>
      </c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</row>
    <row r="72" spans="2:107" s="5" customFormat="1" ht="30" customHeight="1" x14ac:dyDescent="0.2">
      <c r="B72" s="83"/>
      <c r="C72" s="86"/>
      <c r="D72" s="87"/>
      <c r="E72" s="89"/>
      <c r="F72" s="117"/>
      <c r="G72" s="118"/>
      <c r="H72" s="91"/>
      <c r="I72" s="94"/>
      <c r="J72" s="95"/>
      <c r="K72" s="81"/>
      <c r="L72" s="100"/>
      <c r="M72" s="101"/>
      <c r="N72" s="101"/>
      <c r="O72" s="102" t="str">
        <f t="shared" si="5"/>
        <v/>
      </c>
      <c r="P72" s="100"/>
      <c r="Q72" s="101"/>
      <c r="R72" s="101"/>
      <c r="S72" s="102" t="str">
        <f t="shared" si="6"/>
        <v/>
      </c>
      <c r="T72" s="104" t="str">
        <f t="shared" si="7"/>
        <v/>
      </c>
      <c r="U72" s="105" t="str">
        <f t="shared" si="8"/>
        <v xml:space="preserve">   </v>
      </c>
      <c r="V72" s="106" t="str">
        <f>IF(E72=0," ",IF(E72="H",IF(H72&lt;2000,VLOOKUP(K72,Minimas!$A$15:$G$29,7),IF(AND(H72&gt;1999,H72&lt;2003),VLOOKUP(K72,Minimas!$A$15:$G$29,6),IF(AND(H72&gt;2002,H72&lt;2005),VLOOKUP(K72,Minimas!$A$15:$G$29,5),IF(AND(H72&gt;2004,H72&lt;2007),VLOOKUP(K72,Minimas!$A$15:$G$29,4),VLOOKUP(K72,Minimas!$A$15:$G$29,3))))),IF(H72&lt;2000,VLOOKUP(K72,Minimas!$H$15:$N$29,7),IF(AND(H72&gt;1999,H72&lt;2003),VLOOKUP(K72,Minimas!$H$15:$N$29,6),IF(AND(H72&gt;2002,H72&lt;2005),VLOOKUP(K72,Minimas!$H$15:$N$29,5),IF(AND(H72&gt;2004,H72&lt;2007),VLOOKUP(K72,Minimas!$H$15:$N$29,4),VLOOKUP(K72,Minimas!$H$15:$N$29,3)))))))</f>
        <v xml:space="preserve"> </v>
      </c>
      <c r="W72" s="107" t="str">
        <f t="shared" si="9"/>
        <v/>
      </c>
      <c r="X72" s="42"/>
      <c r="Y72" s="42"/>
      <c r="AB72" s="113" t="e">
        <f>T72-HLOOKUP(V72,Minimas!$C$3:$CD$12,2,FALSE)</f>
        <v>#VALUE!</v>
      </c>
      <c r="AC72" s="113" t="e">
        <f>T72-HLOOKUP(V72,Minimas!$C$3:$CD$12,3,FALSE)</f>
        <v>#VALUE!</v>
      </c>
      <c r="AD72" s="113" t="e">
        <f>T72-HLOOKUP(V72,Minimas!$C$3:$CD$12,4,FALSE)</f>
        <v>#VALUE!</v>
      </c>
      <c r="AE72" s="113" t="e">
        <f>T72-HLOOKUP(V72,Minimas!$C$3:$CD$12,5,FALSE)</f>
        <v>#VALUE!</v>
      </c>
      <c r="AF72" s="113" t="e">
        <f>T72-HLOOKUP(V72,Minimas!$C$3:$CD$12,6,FALSE)</f>
        <v>#VALUE!</v>
      </c>
      <c r="AG72" s="113" t="e">
        <f>T72-HLOOKUP(V72,Minimas!$C$3:$CD$12,7,FALSE)</f>
        <v>#VALUE!</v>
      </c>
      <c r="AH72" s="113" t="e">
        <f>T72-HLOOKUP(V72,Minimas!$C$3:$CD$12,8,FALSE)</f>
        <v>#VALUE!</v>
      </c>
      <c r="AI72" s="113" t="e">
        <f>T72-HLOOKUP(V72,Minimas!$C$3:$CD$12,9,FALSE)</f>
        <v>#VALUE!</v>
      </c>
      <c r="AJ72" s="113" t="e">
        <f>T72-HLOOKUP(V72,Minimas!$C$3:$CD$12,10,FALSE)</f>
        <v>#VALUE!</v>
      </c>
      <c r="AK72" s="114" t="str">
        <f t="shared" ref="AK72:AK135" si="10">IF(E72=0," ",IF(AJ72&gt;=0,$AJ$5,IF(AI72&gt;=0,$AI$5,IF(AH72&gt;=0,$AH$5,IF(AG72&gt;=0,$AG$5,IF(AF72&gt;=0,$AF$5,IF(AE72&gt;=0,$AE$5,IF(AD72&gt;=0,$AD$5,IF(AC72&gt;=0,$AC$5,$AB$5)))))))))</f>
        <v xml:space="preserve"> </v>
      </c>
      <c r="AL72" s="114"/>
      <c r="AM72" s="114" t="str">
        <f t="shared" ref="AM72:AM135" si="11">IF(AK72="","",AK72)</f>
        <v xml:space="preserve"> </v>
      </c>
      <c r="AN72" s="114" t="str">
        <f t="shared" ref="AN72:AN135" si="12">IF(E72=0," ",IF(AJ72&gt;=0,AJ72,IF(AI72&gt;=0,AI72,IF(AH72&gt;=0,AH72,IF(AG72&gt;=0,AG72,IF(AF72&gt;=0,AF72,IF(AE72&gt;=0,AE72,IF(AD72&gt;=0,AD72,IF(AC72&gt;=0,AC72,AB72)))))))))</f>
        <v xml:space="preserve"> </v>
      </c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</row>
    <row r="73" spans="2:107" s="5" customFormat="1" ht="30" customHeight="1" x14ac:dyDescent="0.2">
      <c r="B73" s="83"/>
      <c r="C73" s="86"/>
      <c r="D73" s="87"/>
      <c r="E73" s="89"/>
      <c r="F73" s="117"/>
      <c r="G73" s="118"/>
      <c r="H73" s="91"/>
      <c r="I73" s="94"/>
      <c r="J73" s="95"/>
      <c r="K73" s="81"/>
      <c r="L73" s="100"/>
      <c r="M73" s="101"/>
      <c r="N73" s="101"/>
      <c r="O73" s="102" t="str">
        <f t="shared" ref="O73:O136" si="13">IF(E73="","",IF(MAXA(L73:N73)&lt;=0,0,MAXA(L73:N73)))</f>
        <v/>
      </c>
      <c r="P73" s="100"/>
      <c r="Q73" s="101"/>
      <c r="R73" s="101"/>
      <c r="S73" s="102" t="str">
        <f t="shared" ref="S73:S136" si="14">IF(E73="","",IF(MAXA(P73:R73)&lt;=0,0,MAXA(P73:R73)))</f>
        <v/>
      </c>
      <c r="T73" s="104" t="str">
        <f t="shared" ref="T73:T136" si="15">IF(E73="","",IF(OR(O73=0,S73=0),0,O73+S73))</f>
        <v/>
      </c>
      <c r="U73" s="105" t="str">
        <f t="shared" si="8"/>
        <v xml:space="preserve">   </v>
      </c>
      <c r="V73" s="106" t="str">
        <f>IF(E73=0," ",IF(E73="H",IF(H73&lt;2000,VLOOKUP(K73,Minimas!$A$15:$G$29,7),IF(AND(H73&gt;1999,H73&lt;2003),VLOOKUP(K73,Minimas!$A$15:$G$29,6),IF(AND(H73&gt;2002,H73&lt;2005),VLOOKUP(K73,Minimas!$A$15:$G$29,5),IF(AND(H73&gt;2004,H73&lt;2007),VLOOKUP(K73,Minimas!$A$15:$G$29,4),VLOOKUP(K73,Minimas!$A$15:$G$29,3))))),IF(H73&lt;2000,VLOOKUP(K73,Minimas!$H$15:$N$29,7),IF(AND(H73&gt;1999,H73&lt;2003),VLOOKUP(K73,Minimas!$H$15:$N$29,6),IF(AND(H73&gt;2002,H73&lt;2005),VLOOKUP(K73,Minimas!$H$15:$N$29,5),IF(AND(H73&gt;2004,H73&lt;2007),VLOOKUP(K73,Minimas!$H$15:$N$29,4),VLOOKUP(K73,Minimas!$H$15:$N$29,3)))))))</f>
        <v xml:space="preserve"> </v>
      </c>
      <c r="W73" s="107" t="str">
        <f t="shared" si="9"/>
        <v/>
      </c>
      <c r="X73" s="42"/>
      <c r="Y73" s="42"/>
      <c r="AB73" s="113" t="e">
        <f>T73-HLOOKUP(V73,Minimas!$C$3:$CD$12,2,FALSE)</f>
        <v>#VALUE!</v>
      </c>
      <c r="AC73" s="113" t="e">
        <f>T73-HLOOKUP(V73,Minimas!$C$3:$CD$12,3,FALSE)</f>
        <v>#VALUE!</v>
      </c>
      <c r="AD73" s="113" t="e">
        <f>T73-HLOOKUP(V73,Minimas!$C$3:$CD$12,4,FALSE)</f>
        <v>#VALUE!</v>
      </c>
      <c r="AE73" s="113" t="e">
        <f>T73-HLOOKUP(V73,Minimas!$C$3:$CD$12,5,FALSE)</f>
        <v>#VALUE!</v>
      </c>
      <c r="AF73" s="113" t="e">
        <f>T73-HLOOKUP(V73,Minimas!$C$3:$CD$12,6,FALSE)</f>
        <v>#VALUE!</v>
      </c>
      <c r="AG73" s="113" t="e">
        <f>T73-HLOOKUP(V73,Minimas!$C$3:$CD$12,7,FALSE)</f>
        <v>#VALUE!</v>
      </c>
      <c r="AH73" s="113" t="e">
        <f>T73-HLOOKUP(V73,Minimas!$C$3:$CD$12,8,FALSE)</f>
        <v>#VALUE!</v>
      </c>
      <c r="AI73" s="113" t="e">
        <f>T73-HLOOKUP(V73,Minimas!$C$3:$CD$12,9,FALSE)</f>
        <v>#VALUE!</v>
      </c>
      <c r="AJ73" s="113" t="e">
        <f>T73-HLOOKUP(V73,Minimas!$C$3:$CD$12,10,FALSE)</f>
        <v>#VALUE!</v>
      </c>
      <c r="AK73" s="114" t="str">
        <f t="shared" si="10"/>
        <v xml:space="preserve"> </v>
      </c>
      <c r="AL73" s="114"/>
      <c r="AM73" s="114" t="str">
        <f t="shared" si="11"/>
        <v xml:space="preserve"> </v>
      </c>
      <c r="AN73" s="114" t="str">
        <f t="shared" si="12"/>
        <v xml:space="preserve"> </v>
      </c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</row>
    <row r="74" spans="2:107" s="5" customFormat="1" ht="30" customHeight="1" x14ac:dyDescent="0.2">
      <c r="B74" s="83"/>
      <c r="C74" s="86"/>
      <c r="D74" s="87"/>
      <c r="E74" s="89"/>
      <c r="F74" s="117"/>
      <c r="G74" s="118"/>
      <c r="H74" s="91"/>
      <c r="I74" s="94"/>
      <c r="J74" s="95"/>
      <c r="K74" s="81"/>
      <c r="L74" s="100"/>
      <c r="M74" s="101"/>
      <c r="N74" s="101"/>
      <c r="O74" s="102" t="str">
        <f t="shared" si="13"/>
        <v/>
      </c>
      <c r="P74" s="100"/>
      <c r="Q74" s="101"/>
      <c r="R74" s="101"/>
      <c r="S74" s="102" t="str">
        <f t="shared" si="14"/>
        <v/>
      </c>
      <c r="T74" s="104" t="str">
        <f t="shared" si="15"/>
        <v/>
      </c>
      <c r="U74" s="105" t="str">
        <f t="shared" si="8"/>
        <v xml:space="preserve">   </v>
      </c>
      <c r="V74" s="106" t="str">
        <f>IF(E74=0," ",IF(E74="H",IF(H74&lt;2000,VLOOKUP(K74,Minimas!$A$15:$G$29,7),IF(AND(H74&gt;1999,H74&lt;2003),VLOOKUP(K74,Minimas!$A$15:$G$29,6),IF(AND(H74&gt;2002,H74&lt;2005),VLOOKUP(K74,Minimas!$A$15:$G$29,5),IF(AND(H74&gt;2004,H74&lt;2007),VLOOKUP(K74,Minimas!$A$15:$G$29,4),VLOOKUP(K74,Minimas!$A$15:$G$29,3))))),IF(H74&lt;2000,VLOOKUP(K74,Minimas!$H$15:$N$29,7),IF(AND(H74&gt;1999,H74&lt;2003),VLOOKUP(K74,Minimas!$H$15:$N$29,6),IF(AND(H74&gt;2002,H74&lt;2005),VLOOKUP(K74,Minimas!$H$15:$N$29,5),IF(AND(H74&gt;2004,H74&lt;2007),VLOOKUP(K74,Minimas!$H$15:$N$29,4),VLOOKUP(K74,Minimas!$H$15:$N$29,3)))))))</f>
        <v xml:space="preserve"> </v>
      </c>
      <c r="W74" s="107" t="str">
        <f t="shared" si="9"/>
        <v/>
      </c>
      <c r="X74" s="42"/>
      <c r="Y74" s="42"/>
      <c r="AB74" s="113" t="e">
        <f>T74-HLOOKUP(V74,Minimas!$C$3:$CD$12,2,FALSE)</f>
        <v>#VALUE!</v>
      </c>
      <c r="AC74" s="113" t="e">
        <f>T74-HLOOKUP(V74,Minimas!$C$3:$CD$12,3,FALSE)</f>
        <v>#VALUE!</v>
      </c>
      <c r="AD74" s="113" t="e">
        <f>T74-HLOOKUP(V74,Minimas!$C$3:$CD$12,4,FALSE)</f>
        <v>#VALUE!</v>
      </c>
      <c r="AE74" s="113" t="e">
        <f>T74-HLOOKUP(V74,Minimas!$C$3:$CD$12,5,FALSE)</f>
        <v>#VALUE!</v>
      </c>
      <c r="AF74" s="113" t="e">
        <f>T74-HLOOKUP(V74,Minimas!$C$3:$CD$12,6,FALSE)</f>
        <v>#VALUE!</v>
      </c>
      <c r="AG74" s="113" t="e">
        <f>T74-HLOOKUP(V74,Minimas!$C$3:$CD$12,7,FALSE)</f>
        <v>#VALUE!</v>
      </c>
      <c r="AH74" s="113" t="e">
        <f>T74-HLOOKUP(V74,Minimas!$C$3:$CD$12,8,FALSE)</f>
        <v>#VALUE!</v>
      </c>
      <c r="AI74" s="113" t="e">
        <f>T74-HLOOKUP(V74,Minimas!$C$3:$CD$12,9,FALSE)</f>
        <v>#VALUE!</v>
      </c>
      <c r="AJ74" s="113" t="e">
        <f>T74-HLOOKUP(V74,Minimas!$C$3:$CD$12,10,FALSE)</f>
        <v>#VALUE!</v>
      </c>
      <c r="AK74" s="114" t="str">
        <f t="shared" si="10"/>
        <v xml:space="preserve"> </v>
      </c>
      <c r="AL74" s="114"/>
      <c r="AM74" s="114" t="str">
        <f t="shared" si="11"/>
        <v xml:space="preserve"> </v>
      </c>
      <c r="AN74" s="114" t="str">
        <f t="shared" si="12"/>
        <v xml:space="preserve"> </v>
      </c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</row>
    <row r="75" spans="2:107" s="5" customFormat="1" ht="30" customHeight="1" x14ac:dyDescent="0.2">
      <c r="B75" s="83"/>
      <c r="C75" s="86"/>
      <c r="D75" s="87"/>
      <c r="E75" s="89"/>
      <c r="F75" s="117"/>
      <c r="G75" s="118"/>
      <c r="H75" s="91"/>
      <c r="I75" s="94"/>
      <c r="J75" s="95"/>
      <c r="K75" s="81"/>
      <c r="L75" s="100"/>
      <c r="M75" s="101"/>
      <c r="N75" s="101"/>
      <c r="O75" s="102" t="str">
        <f t="shared" si="13"/>
        <v/>
      </c>
      <c r="P75" s="100"/>
      <c r="Q75" s="101"/>
      <c r="R75" s="101"/>
      <c r="S75" s="102" t="str">
        <f t="shared" si="14"/>
        <v/>
      </c>
      <c r="T75" s="104" t="str">
        <f t="shared" si="15"/>
        <v/>
      </c>
      <c r="U75" s="105" t="str">
        <f t="shared" si="8"/>
        <v xml:space="preserve">   </v>
      </c>
      <c r="V75" s="106" t="str">
        <f>IF(E75=0," ",IF(E75="H",IF(H75&lt;2000,VLOOKUP(K75,Minimas!$A$15:$G$29,7),IF(AND(H75&gt;1999,H75&lt;2003),VLOOKUP(K75,Minimas!$A$15:$G$29,6),IF(AND(H75&gt;2002,H75&lt;2005),VLOOKUP(K75,Minimas!$A$15:$G$29,5),IF(AND(H75&gt;2004,H75&lt;2007),VLOOKUP(K75,Minimas!$A$15:$G$29,4),VLOOKUP(K75,Minimas!$A$15:$G$29,3))))),IF(H75&lt;2000,VLOOKUP(K75,Minimas!$H$15:$N$29,7),IF(AND(H75&gt;1999,H75&lt;2003),VLOOKUP(K75,Minimas!$H$15:$N$29,6),IF(AND(H75&gt;2002,H75&lt;2005),VLOOKUP(K75,Minimas!$H$15:$N$29,5),IF(AND(H75&gt;2004,H75&lt;2007),VLOOKUP(K75,Minimas!$H$15:$N$29,4),VLOOKUP(K75,Minimas!$H$15:$N$29,3)))))))</f>
        <v xml:space="preserve"> </v>
      </c>
      <c r="W75" s="107" t="str">
        <f t="shared" si="9"/>
        <v/>
      </c>
      <c r="X75" s="42"/>
      <c r="Y75" s="42"/>
      <c r="AB75" s="113" t="e">
        <f>T75-HLOOKUP(V75,Minimas!$C$3:$CD$12,2,FALSE)</f>
        <v>#VALUE!</v>
      </c>
      <c r="AC75" s="113" t="e">
        <f>T75-HLOOKUP(V75,Minimas!$C$3:$CD$12,3,FALSE)</f>
        <v>#VALUE!</v>
      </c>
      <c r="AD75" s="113" t="e">
        <f>T75-HLOOKUP(V75,Minimas!$C$3:$CD$12,4,FALSE)</f>
        <v>#VALUE!</v>
      </c>
      <c r="AE75" s="113" t="e">
        <f>T75-HLOOKUP(V75,Minimas!$C$3:$CD$12,5,FALSE)</f>
        <v>#VALUE!</v>
      </c>
      <c r="AF75" s="113" t="e">
        <f>T75-HLOOKUP(V75,Minimas!$C$3:$CD$12,6,FALSE)</f>
        <v>#VALUE!</v>
      </c>
      <c r="AG75" s="113" t="e">
        <f>T75-HLOOKUP(V75,Minimas!$C$3:$CD$12,7,FALSE)</f>
        <v>#VALUE!</v>
      </c>
      <c r="AH75" s="113" t="e">
        <f>T75-HLOOKUP(V75,Minimas!$C$3:$CD$12,8,FALSE)</f>
        <v>#VALUE!</v>
      </c>
      <c r="AI75" s="113" t="e">
        <f>T75-HLOOKUP(V75,Minimas!$C$3:$CD$12,9,FALSE)</f>
        <v>#VALUE!</v>
      </c>
      <c r="AJ75" s="113" t="e">
        <f>T75-HLOOKUP(V75,Minimas!$C$3:$CD$12,10,FALSE)</f>
        <v>#VALUE!</v>
      </c>
      <c r="AK75" s="114" t="str">
        <f t="shared" si="10"/>
        <v xml:space="preserve"> </v>
      </c>
      <c r="AL75" s="114"/>
      <c r="AM75" s="114" t="str">
        <f t="shared" si="11"/>
        <v xml:space="preserve"> </v>
      </c>
      <c r="AN75" s="114" t="str">
        <f t="shared" si="12"/>
        <v xml:space="preserve"> </v>
      </c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</row>
    <row r="76" spans="2:107" s="5" customFormat="1" ht="30" customHeight="1" x14ac:dyDescent="0.2">
      <c r="B76" s="83"/>
      <c r="C76" s="86"/>
      <c r="D76" s="87"/>
      <c r="E76" s="89"/>
      <c r="F76" s="117"/>
      <c r="G76" s="118"/>
      <c r="H76" s="91"/>
      <c r="I76" s="94"/>
      <c r="J76" s="95"/>
      <c r="K76" s="81"/>
      <c r="L76" s="100"/>
      <c r="M76" s="101"/>
      <c r="N76" s="101"/>
      <c r="O76" s="102" t="str">
        <f t="shared" si="13"/>
        <v/>
      </c>
      <c r="P76" s="100"/>
      <c r="Q76" s="101"/>
      <c r="R76" s="101"/>
      <c r="S76" s="102" t="str">
        <f t="shared" si="14"/>
        <v/>
      </c>
      <c r="T76" s="104" t="str">
        <f t="shared" si="15"/>
        <v/>
      </c>
      <c r="U76" s="105" t="str">
        <f t="shared" si="8"/>
        <v xml:space="preserve">   </v>
      </c>
      <c r="V76" s="106" t="str">
        <f>IF(E76=0," ",IF(E76="H",IF(H76&lt;2000,VLOOKUP(K76,Minimas!$A$15:$G$29,7),IF(AND(H76&gt;1999,H76&lt;2003),VLOOKUP(K76,Minimas!$A$15:$G$29,6),IF(AND(H76&gt;2002,H76&lt;2005),VLOOKUP(K76,Minimas!$A$15:$G$29,5),IF(AND(H76&gt;2004,H76&lt;2007),VLOOKUP(K76,Minimas!$A$15:$G$29,4),VLOOKUP(K76,Minimas!$A$15:$G$29,3))))),IF(H76&lt;2000,VLOOKUP(K76,Minimas!$H$15:$N$29,7),IF(AND(H76&gt;1999,H76&lt;2003),VLOOKUP(K76,Minimas!$H$15:$N$29,6),IF(AND(H76&gt;2002,H76&lt;2005),VLOOKUP(K76,Minimas!$H$15:$N$29,5),IF(AND(H76&gt;2004,H76&lt;2007),VLOOKUP(K76,Minimas!$H$15:$N$29,4),VLOOKUP(K76,Minimas!$H$15:$N$29,3)))))))</f>
        <v xml:space="preserve"> </v>
      </c>
      <c r="W76" s="107" t="str">
        <f t="shared" si="9"/>
        <v/>
      </c>
      <c r="X76" s="42"/>
      <c r="Y76" s="42"/>
      <c r="AB76" s="113" t="e">
        <f>T76-HLOOKUP(V76,Minimas!$C$3:$CD$12,2,FALSE)</f>
        <v>#VALUE!</v>
      </c>
      <c r="AC76" s="113" t="e">
        <f>T76-HLOOKUP(V76,Minimas!$C$3:$CD$12,3,FALSE)</f>
        <v>#VALUE!</v>
      </c>
      <c r="AD76" s="113" t="e">
        <f>T76-HLOOKUP(V76,Minimas!$C$3:$CD$12,4,FALSE)</f>
        <v>#VALUE!</v>
      </c>
      <c r="AE76" s="113" t="e">
        <f>T76-HLOOKUP(V76,Minimas!$C$3:$CD$12,5,FALSE)</f>
        <v>#VALUE!</v>
      </c>
      <c r="AF76" s="113" t="e">
        <f>T76-HLOOKUP(V76,Minimas!$C$3:$CD$12,6,FALSE)</f>
        <v>#VALUE!</v>
      </c>
      <c r="AG76" s="113" t="e">
        <f>T76-HLOOKUP(V76,Minimas!$C$3:$CD$12,7,FALSE)</f>
        <v>#VALUE!</v>
      </c>
      <c r="AH76" s="113" t="e">
        <f>T76-HLOOKUP(V76,Minimas!$C$3:$CD$12,8,FALSE)</f>
        <v>#VALUE!</v>
      </c>
      <c r="AI76" s="113" t="e">
        <f>T76-HLOOKUP(V76,Minimas!$C$3:$CD$12,9,FALSE)</f>
        <v>#VALUE!</v>
      </c>
      <c r="AJ76" s="113" t="e">
        <f>T76-HLOOKUP(V76,Minimas!$C$3:$CD$12,10,FALSE)</f>
        <v>#VALUE!</v>
      </c>
      <c r="AK76" s="114" t="str">
        <f t="shared" si="10"/>
        <v xml:space="preserve"> </v>
      </c>
      <c r="AL76" s="114"/>
      <c r="AM76" s="114" t="str">
        <f t="shared" si="11"/>
        <v xml:space="preserve"> </v>
      </c>
      <c r="AN76" s="114" t="str">
        <f t="shared" si="12"/>
        <v xml:space="preserve"> </v>
      </c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</row>
    <row r="77" spans="2:107" s="5" customFormat="1" ht="30" customHeight="1" x14ac:dyDescent="0.2">
      <c r="B77" s="83"/>
      <c r="C77" s="86"/>
      <c r="D77" s="87"/>
      <c r="E77" s="89"/>
      <c r="F77" s="117"/>
      <c r="G77" s="118"/>
      <c r="H77" s="91"/>
      <c r="I77" s="94"/>
      <c r="J77" s="95"/>
      <c r="K77" s="81"/>
      <c r="L77" s="100"/>
      <c r="M77" s="101"/>
      <c r="N77" s="101"/>
      <c r="O77" s="102" t="str">
        <f t="shared" si="13"/>
        <v/>
      </c>
      <c r="P77" s="100"/>
      <c r="Q77" s="101"/>
      <c r="R77" s="101"/>
      <c r="S77" s="102" t="str">
        <f t="shared" si="14"/>
        <v/>
      </c>
      <c r="T77" s="104" t="str">
        <f t="shared" si="15"/>
        <v/>
      </c>
      <c r="U77" s="105" t="str">
        <f t="shared" si="8"/>
        <v xml:space="preserve">   </v>
      </c>
      <c r="V77" s="106" t="str">
        <f>IF(E77=0," ",IF(E77="H",IF(H77&lt;2000,VLOOKUP(K77,Minimas!$A$15:$G$29,7),IF(AND(H77&gt;1999,H77&lt;2003),VLOOKUP(K77,Minimas!$A$15:$G$29,6),IF(AND(H77&gt;2002,H77&lt;2005),VLOOKUP(K77,Minimas!$A$15:$G$29,5),IF(AND(H77&gt;2004,H77&lt;2007),VLOOKUP(K77,Minimas!$A$15:$G$29,4),VLOOKUP(K77,Minimas!$A$15:$G$29,3))))),IF(H77&lt;2000,VLOOKUP(K77,Minimas!$H$15:$N$29,7),IF(AND(H77&gt;1999,H77&lt;2003),VLOOKUP(K77,Minimas!$H$15:$N$29,6),IF(AND(H77&gt;2002,H77&lt;2005),VLOOKUP(K77,Minimas!$H$15:$N$29,5),IF(AND(H77&gt;2004,H77&lt;2007),VLOOKUP(K77,Minimas!$H$15:$N$29,4),VLOOKUP(K77,Minimas!$H$15:$N$29,3)))))))</f>
        <v xml:space="preserve"> </v>
      </c>
      <c r="W77" s="107" t="str">
        <f t="shared" si="9"/>
        <v/>
      </c>
      <c r="X77" s="42"/>
      <c r="Y77" s="42"/>
      <c r="AB77" s="113" t="e">
        <f>T77-HLOOKUP(V77,Minimas!$C$3:$CD$12,2,FALSE)</f>
        <v>#VALUE!</v>
      </c>
      <c r="AC77" s="113" t="e">
        <f>T77-HLOOKUP(V77,Minimas!$C$3:$CD$12,3,FALSE)</f>
        <v>#VALUE!</v>
      </c>
      <c r="AD77" s="113" t="e">
        <f>T77-HLOOKUP(V77,Minimas!$C$3:$CD$12,4,FALSE)</f>
        <v>#VALUE!</v>
      </c>
      <c r="AE77" s="113" t="e">
        <f>T77-HLOOKUP(V77,Minimas!$C$3:$CD$12,5,FALSE)</f>
        <v>#VALUE!</v>
      </c>
      <c r="AF77" s="113" t="e">
        <f>T77-HLOOKUP(V77,Minimas!$C$3:$CD$12,6,FALSE)</f>
        <v>#VALUE!</v>
      </c>
      <c r="AG77" s="113" t="e">
        <f>T77-HLOOKUP(V77,Minimas!$C$3:$CD$12,7,FALSE)</f>
        <v>#VALUE!</v>
      </c>
      <c r="AH77" s="113" t="e">
        <f>T77-HLOOKUP(V77,Minimas!$C$3:$CD$12,8,FALSE)</f>
        <v>#VALUE!</v>
      </c>
      <c r="AI77" s="113" t="e">
        <f>T77-HLOOKUP(V77,Minimas!$C$3:$CD$12,9,FALSE)</f>
        <v>#VALUE!</v>
      </c>
      <c r="AJ77" s="113" t="e">
        <f>T77-HLOOKUP(V77,Minimas!$C$3:$CD$12,10,FALSE)</f>
        <v>#VALUE!</v>
      </c>
      <c r="AK77" s="114" t="str">
        <f t="shared" si="10"/>
        <v xml:space="preserve"> </v>
      </c>
      <c r="AL77" s="114"/>
      <c r="AM77" s="114" t="str">
        <f t="shared" si="11"/>
        <v xml:space="preserve"> </v>
      </c>
      <c r="AN77" s="114" t="str">
        <f t="shared" si="12"/>
        <v xml:space="preserve"> </v>
      </c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</row>
    <row r="78" spans="2:107" s="5" customFormat="1" ht="30" customHeight="1" x14ac:dyDescent="0.2">
      <c r="B78" s="83"/>
      <c r="C78" s="86"/>
      <c r="D78" s="87"/>
      <c r="E78" s="89"/>
      <c r="F78" s="117"/>
      <c r="G78" s="118"/>
      <c r="H78" s="91"/>
      <c r="I78" s="94"/>
      <c r="J78" s="95"/>
      <c r="K78" s="81"/>
      <c r="L78" s="100"/>
      <c r="M78" s="101"/>
      <c r="N78" s="101"/>
      <c r="O78" s="102" t="str">
        <f t="shared" si="13"/>
        <v/>
      </c>
      <c r="P78" s="100"/>
      <c r="Q78" s="101"/>
      <c r="R78" s="101"/>
      <c r="S78" s="102" t="str">
        <f t="shared" si="14"/>
        <v/>
      </c>
      <c r="T78" s="104" t="str">
        <f t="shared" si="15"/>
        <v/>
      </c>
      <c r="U78" s="105" t="str">
        <f t="shared" si="8"/>
        <v xml:space="preserve">   </v>
      </c>
      <c r="V78" s="106" t="str">
        <f>IF(E78=0," ",IF(E78="H",IF(H78&lt;2000,VLOOKUP(K78,Minimas!$A$15:$G$29,7),IF(AND(H78&gt;1999,H78&lt;2003),VLOOKUP(K78,Minimas!$A$15:$G$29,6),IF(AND(H78&gt;2002,H78&lt;2005),VLOOKUP(K78,Minimas!$A$15:$G$29,5),IF(AND(H78&gt;2004,H78&lt;2007),VLOOKUP(K78,Minimas!$A$15:$G$29,4),VLOOKUP(K78,Minimas!$A$15:$G$29,3))))),IF(H78&lt;2000,VLOOKUP(K78,Minimas!$H$15:$N$29,7),IF(AND(H78&gt;1999,H78&lt;2003),VLOOKUP(K78,Minimas!$H$15:$N$29,6),IF(AND(H78&gt;2002,H78&lt;2005),VLOOKUP(K78,Minimas!$H$15:$N$29,5),IF(AND(H78&gt;2004,H78&lt;2007),VLOOKUP(K78,Minimas!$H$15:$N$29,4),VLOOKUP(K78,Minimas!$H$15:$N$29,3)))))))</f>
        <v xml:space="preserve"> </v>
      </c>
      <c r="W78" s="107" t="str">
        <f t="shared" si="9"/>
        <v/>
      </c>
      <c r="X78" s="42"/>
      <c r="Y78" s="42"/>
      <c r="AB78" s="113" t="e">
        <f>T78-HLOOKUP(V78,Minimas!$C$3:$CD$12,2,FALSE)</f>
        <v>#VALUE!</v>
      </c>
      <c r="AC78" s="113" t="e">
        <f>T78-HLOOKUP(V78,Minimas!$C$3:$CD$12,3,FALSE)</f>
        <v>#VALUE!</v>
      </c>
      <c r="AD78" s="113" t="e">
        <f>T78-HLOOKUP(V78,Minimas!$C$3:$CD$12,4,FALSE)</f>
        <v>#VALUE!</v>
      </c>
      <c r="AE78" s="113" t="e">
        <f>T78-HLOOKUP(V78,Minimas!$C$3:$CD$12,5,FALSE)</f>
        <v>#VALUE!</v>
      </c>
      <c r="AF78" s="113" t="e">
        <f>T78-HLOOKUP(V78,Minimas!$C$3:$CD$12,6,FALSE)</f>
        <v>#VALUE!</v>
      </c>
      <c r="AG78" s="113" t="e">
        <f>T78-HLOOKUP(V78,Minimas!$C$3:$CD$12,7,FALSE)</f>
        <v>#VALUE!</v>
      </c>
      <c r="AH78" s="113" t="e">
        <f>T78-HLOOKUP(V78,Minimas!$C$3:$CD$12,8,FALSE)</f>
        <v>#VALUE!</v>
      </c>
      <c r="AI78" s="113" t="e">
        <f>T78-HLOOKUP(V78,Minimas!$C$3:$CD$12,9,FALSE)</f>
        <v>#VALUE!</v>
      </c>
      <c r="AJ78" s="113" t="e">
        <f>T78-HLOOKUP(V78,Minimas!$C$3:$CD$12,10,FALSE)</f>
        <v>#VALUE!</v>
      </c>
      <c r="AK78" s="114" t="str">
        <f t="shared" si="10"/>
        <v xml:space="preserve"> </v>
      </c>
      <c r="AL78" s="114"/>
      <c r="AM78" s="114" t="str">
        <f t="shared" si="11"/>
        <v xml:space="preserve"> </v>
      </c>
      <c r="AN78" s="114" t="str">
        <f t="shared" si="12"/>
        <v xml:space="preserve"> </v>
      </c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</row>
    <row r="79" spans="2:107" s="5" customFormat="1" ht="30" customHeight="1" x14ac:dyDescent="0.2">
      <c r="B79" s="83"/>
      <c r="C79" s="86"/>
      <c r="D79" s="87"/>
      <c r="E79" s="89"/>
      <c r="F79" s="117"/>
      <c r="G79" s="118"/>
      <c r="H79" s="91"/>
      <c r="I79" s="94"/>
      <c r="J79" s="95"/>
      <c r="K79" s="81"/>
      <c r="L79" s="100"/>
      <c r="M79" s="101"/>
      <c r="N79" s="101"/>
      <c r="O79" s="102" t="str">
        <f t="shared" si="13"/>
        <v/>
      </c>
      <c r="P79" s="100"/>
      <c r="Q79" s="101"/>
      <c r="R79" s="101"/>
      <c r="S79" s="102" t="str">
        <f t="shared" si="14"/>
        <v/>
      </c>
      <c r="T79" s="104" t="str">
        <f t="shared" si="15"/>
        <v/>
      </c>
      <c r="U79" s="105" t="str">
        <f t="shared" si="8"/>
        <v xml:space="preserve">   </v>
      </c>
      <c r="V79" s="106" t="str">
        <f>IF(E79=0," ",IF(E79="H",IF(H79&lt;2000,VLOOKUP(K79,Minimas!$A$15:$G$29,7),IF(AND(H79&gt;1999,H79&lt;2003),VLOOKUP(K79,Minimas!$A$15:$G$29,6),IF(AND(H79&gt;2002,H79&lt;2005),VLOOKUP(K79,Minimas!$A$15:$G$29,5),IF(AND(H79&gt;2004,H79&lt;2007),VLOOKUP(K79,Minimas!$A$15:$G$29,4),VLOOKUP(K79,Minimas!$A$15:$G$29,3))))),IF(H79&lt;2000,VLOOKUP(K79,Minimas!$H$15:$N$29,7),IF(AND(H79&gt;1999,H79&lt;2003),VLOOKUP(K79,Minimas!$H$15:$N$29,6),IF(AND(H79&gt;2002,H79&lt;2005),VLOOKUP(K79,Minimas!$H$15:$N$29,5),IF(AND(H79&gt;2004,H79&lt;2007),VLOOKUP(K79,Minimas!$H$15:$N$29,4),VLOOKUP(K79,Minimas!$H$15:$N$29,3)))))))</f>
        <v xml:space="preserve"> </v>
      </c>
      <c r="W79" s="107" t="str">
        <f t="shared" si="9"/>
        <v/>
      </c>
      <c r="X79" s="42"/>
      <c r="Y79" s="42"/>
      <c r="AB79" s="113" t="e">
        <f>T79-HLOOKUP(V79,Minimas!$C$3:$CD$12,2,FALSE)</f>
        <v>#VALUE!</v>
      </c>
      <c r="AC79" s="113" t="e">
        <f>T79-HLOOKUP(V79,Minimas!$C$3:$CD$12,3,FALSE)</f>
        <v>#VALUE!</v>
      </c>
      <c r="AD79" s="113" t="e">
        <f>T79-HLOOKUP(V79,Minimas!$C$3:$CD$12,4,FALSE)</f>
        <v>#VALUE!</v>
      </c>
      <c r="AE79" s="113" t="e">
        <f>T79-HLOOKUP(V79,Minimas!$C$3:$CD$12,5,FALSE)</f>
        <v>#VALUE!</v>
      </c>
      <c r="AF79" s="113" t="e">
        <f>T79-HLOOKUP(V79,Minimas!$C$3:$CD$12,6,FALSE)</f>
        <v>#VALUE!</v>
      </c>
      <c r="AG79" s="113" t="e">
        <f>T79-HLOOKUP(V79,Minimas!$C$3:$CD$12,7,FALSE)</f>
        <v>#VALUE!</v>
      </c>
      <c r="AH79" s="113" t="e">
        <f>T79-HLOOKUP(V79,Minimas!$C$3:$CD$12,8,FALSE)</f>
        <v>#VALUE!</v>
      </c>
      <c r="AI79" s="113" t="e">
        <f>T79-HLOOKUP(V79,Minimas!$C$3:$CD$12,9,FALSE)</f>
        <v>#VALUE!</v>
      </c>
      <c r="AJ79" s="113" t="e">
        <f>T79-HLOOKUP(V79,Minimas!$C$3:$CD$12,10,FALSE)</f>
        <v>#VALUE!</v>
      </c>
      <c r="AK79" s="114" t="str">
        <f t="shared" si="10"/>
        <v xml:space="preserve"> </v>
      </c>
      <c r="AL79" s="114"/>
      <c r="AM79" s="114" t="str">
        <f t="shared" si="11"/>
        <v xml:space="preserve"> </v>
      </c>
      <c r="AN79" s="114" t="str">
        <f t="shared" si="12"/>
        <v xml:space="preserve"> </v>
      </c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</row>
    <row r="80" spans="2:107" s="5" customFormat="1" ht="30" customHeight="1" x14ac:dyDescent="0.2">
      <c r="B80" s="83"/>
      <c r="C80" s="86"/>
      <c r="D80" s="87"/>
      <c r="E80" s="89"/>
      <c r="F80" s="117"/>
      <c r="G80" s="118"/>
      <c r="H80" s="91"/>
      <c r="I80" s="94"/>
      <c r="J80" s="95"/>
      <c r="K80" s="81"/>
      <c r="L80" s="100"/>
      <c r="M80" s="101"/>
      <c r="N80" s="101"/>
      <c r="O80" s="102" t="str">
        <f t="shared" si="13"/>
        <v/>
      </c>
      <c r="P80" s="100"/>
      <c r="Q80" s="101"/>
      <c r="R80" s="101"/>
      <c r="S80" s="102" t="str">
        <f t="shared" si="14"/>
        <v/>
      </c>
      <c r="T80" s="104" t="str">
        <f t="shared" si="15"/>
        <v/>
      </c>
      <c r="U80" s="105" t="str">
        <f t="shared" si="8"/>
        <v xml:space="preserve">   </v>
      </c>
      <c r="V80" s="106" t="str">
        <f>IF(E80=0," ",IF(E80="H",IF(H80&lt;2000,VLOOKUP(K80,Minimas!$A$15:$G$29,7),IF(AND(H80&gt;1999,H80&lt;2003),VLOOKUP(K80,Minimas!$A$15:$G$29,6),IF(AND(H80&gt;2002,H80&lt;2005),VLOOKUP(K80,Minimas!$A$15:$G$29,5),IF(AND(H80&gt;2004,H80&lt;2007),VLOOKUP(K80,Minimas!$A$15:$G$29,4),VLOOKUP(K80,Minimas!$A$15:$G$29,3))))),IF(H80&lt;2000,VLOOKUP(K80,Minimas!$H$15:$N$29,7),IF(AND(H80&gt;1999,H80&lt;2003),VLOOKUP(K80,Minimas!$H$15:$N$29,6),IF(AND(H80&gt;2002,H80&lt;2005),VLOOKUP(K80,Minimas!$H$15:$N$29,5),IF(AND(H80&gt;2004,H80&lt;2007),VLOOKUP(K80,Minimas!$H$15:$N$29,4),VLOOKUP(K80,Minimas!$H$15:$N$29,3)))))))</f>
        <v xml:space="preserve"> </v>
      </c>
      <c r="W80" s="107" t="str">
        <f t="shared" si="9"/>
        <v/>
      </c>
      <c r="X80" s="42"/>
      <c r="Y80" s="42"/>
      <c r="AB80" s="113" t="e">
        <f>T80-HLOOKUP(V80,Minimas!$C$3:$CD$12,2,FALSE)</f>
        <v>#VALUE!</v>
      </c>
      <c r="AC80" s="113" t="e">
        <f>T80-HLOOKUP(V80,Minimas!$C$3:$CD$12,3,FALSE)</f>
        <v>#VALUE!</v>
      </c>
      <c r="AD80" s="113" t="e">
        <f>T80-HLOOKUP(V80,Minimas!$C$3:$CD$12,4,FALSE)</f>
        <v>#VALUE!</v>
      </c>
      <c r="AE80" s="113" t="e">
        <f>T80-HLOOKUP(V80,Minimas!$C$3:$CD$12,5,FALSE)</f>
        <v>#VALUE!</v>
      </c>
      <c r="AF80" s="113" t="e">
        <f>T80-HLOOKUP(V80,Minimas!$C$3:$CD$12,6,FALSE)</f>
        <v>#VALUE!</v>
      </c>
      <c r="AG80" s="113" t="e">
        <f>T80-HLOOKUP(V80,Minimas!$C$3:$CD$12,7,FALSE)</f>
        <v>#VALUE!</v>
      </c>
      <c r="AH80" s="113" t="e">
        <f>T80-HLOOKUP(V80,Minimas!$C$3:$CD$12,8,FALSE)</f>
        <v>#VALUE!</v>
      </c>
      <c r="AI80" s="113" t="e">
        <f>T80-HLOOKUP(V80,Minimas!$C$3:$CD$12,9,FALSE)</f>
        <v>#VALUE!</v>
      </c>
      <c r="AJ80" s="113" t="e">
        <f>T80-HLOOKUP(V80,Minimas!$C$3:$CD$12,10,FALSE)</f>
        <v>#VALUE!</v>
      </c>
      <c r="AK80" s="114" t="str">
        <f t="shared" si="10"/>
        <v xml:space="preserve"> </v>
      </c>
      <c r="AL80" s="114"/>
      <c r="AM80" s="114" t="str">
        <f t="shared" si="11"/>
        <v xml:space="preserve"> </v>
      </c>
      <c r="AN80" s="114" t="str">
        <f t="shared" si="12"/>
        <v xml:space="preserve"> </v>
      </c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</row>
    <row r="81" spans="2:107" s="5" customFormat="1" ht="30" customHeight="1" x14ac:dyDescent="0.2">
      <c r="B81" s="83"/>
      <c r="C81" s="86"/>
      <c r="D81" s="87"/>
      <c r="E81" s="89"/>
      <c r="F81" s="117"/>
      <c r="G81" s="118"/>
      <c r="H81" s="91"/>
      <c r="I81" s="94"/>
      <c r="J81" s="95"/>
      <c r="K81" s="81"/>
      <c r="L81" s="100"/>
      <c r="M81" s="101"/>
      <c r="N81" s="101"/>
      <c r="O81" s="102" t="str">
        <f t="shared" si="13"/>
        <v/>
      </c>
      <c r="P81" s="100"/>
      <c r="Q81" s="101"/>
      <c r="R81" s="101"/>
      <c r="S81" s="102" t="str">
        <f t="shared" si="14"/>
        <v/>
      </c>
      <c r="T81" s="104" t="str">
        <f t="shared" si="15"/>
        <v/>
      </c>
      <c r="U81" s="105" t="str">
        <f t="shared" si="8"/>
        <v xml:space="preserve">   </v>
      </c>
      <c r="V81" s="106" t="str">
        <f>IF(E81=0," ",IF(E81="H",IF(H81&lt;2000,VLOOKUP(K81,Minimas!$A$15:$G$29,7),IF(AND(H81&gt;1999,H81&lt;2003),VLOOKUP(K81,Minimas!$A$15:$G$29,6),IF(AND(H81&gt;2002,H81&lt;2005),VLOOKUP(K81,Minimas!$A$15:$G$29,5),IF(AND(H81&gt;2004,H81&lt;2007),VLOOKUP(K81,Minimas!$A$15:$G$29,4),VLOOKUP(K81,Minimas!$A$15:$G$29,3))))),IF(H81&lt;2000,VLOOKUP(K81,Minimas!$H$15:$N$29,7),IF(AND(H81&gt;1999,H81&lt;2003),VLOOKUP(K81,Minimas!$H$15:$N$29,6),IF(AND(H81&gt;2002,H81&lt;2005),VLOOKUP(K81,Minimas!$H$15:$N$29,5),IF(AND(H81&gt;2004,H81&lt;2007),VLOOKUP(K81,Minimas!$H$15:$N$29,4),VLOOKUP(K81,Minimas!$H$15:$N$29,3)))))))</f>
        <v xml:space="preserve"> </v>
      </c>
      <c r="W81" s="107" t="str">
        <f t="shared" si="9"/>
        <v/>
      </c>
      <c r="X81" s="42"/>
      <c r="Y81" s="42"/>
      <c r="AB81" s="113" t="e">
        <f>T81-HLOOKUP(V81,Minimas!$C$3:$CD$12,2,FALSE)</f>
        <v>#VALUE!</v>
      </c>
      <c r="AC81" s="113" t="e">
        <f>T81-HLOOKUP(V81,Minimas!$C$3:$CD$12,3,FALSE)</f>
        <v>#VALUE!</v>
      </c>
      <c r="AD81" s="113" t="e">
        <f>T81-HLOOKUP(V81,Minimas!$C$3:$CD$12,4,FALSE)</f>
        <v>#VALUE!</v>
      </c>
      <c r="AE81" s="113" t="e">
        <f>T81-HLOOKUP(V81,Minimas!$C$3:$CD$12,5,FALSE)</f>
        <v>#VALUE!</v>
      </c>
      <c r="AF81" s="113" t="e">
        <f>T81-HLOOKUP(V81,Minimas!$C$3:$CD$12,6,FALSE)</f>
        <v>#VALUE!</v>
      </c>
      <c r="AG81" s="113" t="e">
        <f>T81-HLOOKUP(V81,Minimas!$C$3:$CD$12,7,FALSE)</f>
        <v>#VALUE!</v>
      </c>
      <c r="AH81" s="113" t="e">
        <f>T81-HLOOKUP(V81,Minimas!$C$3:$CD$12,8,FALSE)</f>
        <v>#VALUE!</v>
      </c>
      <c r="AI81" s="113" t="e">
        <f>T81-HLOOKUP(V81,Minimas!$C$3:$CD$12,9,FALSE)</f>
        <v>#VALUE!</v>
      </c>
      <c r="AJ81" s="113" t="e">
        <f>T81-HLOOKUP(V81,Minimas!$C$3:$CD$12,10,FALSE)</f>
        <v>#VALUE!</v>
      </c>
      <c r="AK81" s="114" t="str">
        <f t="shared" si="10"/>
        <v xml:space="preserve"> </v>
      </c>
      <c r="AL81" s="114"/>
      <c r="AM81" s="114" t="str">
        <f t="shared" si="11"/>
        <v xml:space="preserve"> </v>
      </c>
      <c r="AN81" s="114" t="str">
        <f t="shared" si="12"/>
        <v xml:space="preserve"> </v>
      </c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</row>
    <row r="82" spans="2:107" s="5" customFormat="1" ht="30" customHeight="1" x14ac:dyDescent="0.2">
      <c r="B82" s="83"/>
      <c r="C82" s="86"/>
      <c r="D82" s="87"/>
      <c r="E82" s="89"/>
      <c r="F82" s="117"/>
      <c r="G82" s="118"/>
      <c r="H82" s="91"/>
      <c r="I82" s="94"/>
      <c r="J82" s="95"/>
      <c r="K82" s="81"/>
      <c r="L82" s="100"/>
      <c r="M82" s="101"/>
      <c r="N82" s="101"/>
      <c r="O82" s="102" t="str">
        <f t="shared" si="13"/>
        <v/>
      </c>
      <c r="P82" s="100"/>
      <c r="Q82" s="101"/>
      <c r="R82" s="101"/>
      <c r="S82" s="102" t="str">
        <f t="shared" si="14"/>
        <v/>
      </c>
      <c r="T82" s="104" t="str">
        <f t="shared" si="15"/>
        <v/>
      </c>
      <c r="U82" s="105" t="str">
        <f t="shared" si="8"/>
        <v xml:space="preserve">   </v>
      </c>
      <c r="V82" s="106" t="str">
        <f>IF(E82=0," ",IF(E82="H",IF(H82&lt;2000,VLOOKUP(K82,Minimas!$A$15:$G$29,7),IF(AND(H82&gt;1999,H82&lt;2003),VLOOKUP(K82,Minimas!$A$15:$G$29,6),IF(AND(H82&gt;2002,H82&lt;2005),VLOOKUP(K82,Minimas!$A$15:$G$29,5),IF(AND(H82&gt;2004,H82&lt;2007),VLOOKUP(K82,Minimas!$A$15:$G$29,4),VLOOKUP(K82,Minimas!$A$15:$G$29,3))))),IF(H82&lt;2000,VLOOKUP(K82,Minimas!$H$15:$N$29,7),IF(AND(H82&gt;1999,H82&lt;2003),VLOOKUP(K82,Minimas!$H$15:$N$29,6),IF(AND(H82&gt;2002,H82&lt;2005),VLOOKUP(K82,Minimas!$H$15:$N$29,5),IF(AND(H82&gt;2004,H82&lt;2007),VLOOKUP(K82,Minimas!$H$15:$N$29,4),VLOOKUP(K82,Minimas!$H$15:$N$29,3)))))))</f>
        <v xml:space="preserve"> </v>
      </c>
      <c r="W82" s="107" t="str">
        <f t="shared" si="9"/>
        <v/>
      </c>
      <c r="X82" s="42"/>
      <c r="Y82" s="42"/>
      <c r="AB82" s="113" t="e">
        <f>T82-HLOOKUP(V82,Minimas!$C$3:$CD$12,2,FALSE)</f>
        <v>#VALUE!</v>
      </c>
      <c r="AC82" s="113" t="e">
        <f>T82-HLOOKUP(V82,Minimas!$C$3:$CD$12,3,FALSE)</f>
        <v>#VALUE!</v>
      </c>
      <c r="AD82" s="113" t="e">
        <f>T82-HLOOKUP(V82,Minimas!$C$3:$CD$12,4,FALSE)</f>
        <v>#VALUE!</v>
      </c>
      <c r="AE82" s="113" t="e">
        <f>T82-HLOOKUP(V82,Minimas!$C$3:$CD$12,5,FALSE)</f>
        <v>#VALUE!</v>
      </c>
      <c r="AF82" s="113" t="e">
        <f>T82-HLOOKUP(V82,Minimas!$C$3:$CD$12,6,FALSE)</f>
        <v>#VALUE!</v>
      </c>
      <c r="AG82" s="113" t="e">
        <f>T82-HLOOKUP(V82,Minimas!$C$3:$CD$12,7,FALSE)</f>
        <v>#VALUE!</v>
      </c>
      <c r="AH82" s="113" t="e">
        <f>T82-HLOOKUP(V82,Minimas!$C$3:$CD$12,8,FALSE)</f>
        <v>#VALUE!</v>
      </c>
      <c r="AI82" s="113" t="e">
        <f>T82-HLOOKUP(V82,Minimas!$C$3:$CD$12,9,FALSE)</f>
        <v>#VALUE!</v>
      </c>
      <c r="AJ82" s="113" t="e">
        <f>T82-HLOOKUP(V82,Minimas!$C$3:$CD$12,10,FALSE)</f>
        <v>#VALUE!</v>
      </c>
      <c r="AK82" s="114" t="str">
        <f t="shared" si="10"/>
        <v xml:space="preserve"> </v>
      </c>
      <c r="AL82" s="114"/>
      <c r="AM82" s="114" t="str">
        <f t="shared" si="11"/>
        <v xml:space="preserve"> </v>
      </c>
      <c r="AN82" s="114" t="str">
        <f t="shared" si="12"/>
        <v xml:space="preserve"> </v>
      </c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</row>
    <row r="83" spans="2:107" s="5" customFormat="1" ht="30" customHeight="1" x14ac:dyDescent="0.2">
      <c r="B83" s="83"/>
      <c r="C83" s="86"/>
      <c r="D83" s="87"/>
      <c r="E83" s="89"/>
      <c r="F83" s="117"/>
      <c r="G83" s="118"/>
      <c r="H83" s="91"/>
      <c r="I83" s="94"/>
      <c r="J83" s="95"/>
      <c r="K83" s="81"/>
      <c r="L83" s="100"/>
      <c r="M83" s="101"/>
      <c r="N83" s="101"/>
      <c r="O83" s="102" t="str">
        <f t="shared" si="13"/>
        <v/>
      </c>
      <c r="P83" s="100"/>
      <c r="Q83" s="101"/>
      <c r="R83" s="101"/>
      <c r="S83" s="102" t="str">
        <f t="shared" si="14"/>
        <v/>
      </c>
      <c r="T83" s="104" t="str">
        <f t="shared" si="15"/>
        <v/>
      </c>
      <c r="U83" s="105" t="str">
        <f t="shared" si="8"/>
        <v xml:space="preserve">   </v>
      </c>
      <c r="V83" s="106" t="str">
        <f>IF(E83=0," ",IF(E83="H",IF(H83&lt;2000,VLOOKUP(K83,Minimas!$A$15:$G$29,7),IF(AND(H83&gt;1999,H83&lt;2003),VLOOKUP(K83,Minimas!$A$15:$G$29,6),IF(AND(H83&gt;2002,H83&lt;2005),VLOOKUP(K83,Minimas!$A$15:$G$29,5),IF(AND(H83&gt;2004,H83&lt;2007),VLOOKUP(K83,Minimas!$A$15:$G$29,4),VLOOKUP(K83,Minimas!$A$15:$G$29,3))))),IF(H83&lt;2000,VLOOKUP(K83,Minimas!$H$15:$N$29,7),IF(AND(H83&gt;1999,H83&lt;2003),VLOOKUP(K83,Minimas!$H$15:$N$29,6),IF(AND(H83&gt;2002,H83&lt;2005),VLOOKUP(K83,Minimas!$H$15:$N$29,5),IF(AND(H83&gt;2004,H83&lt;2007),VLOOKUP(K83,Minimas!$H$15:$N$29,4),VLOOKUP(K83,Minimas!$H$15:$N$29,3)))))))</f>
        <v xml:space="preserve"> </v>
      </c>
      <c r="W83" s="107" t="str">
        <f t="shared" si="9"/>
        <v/>
      </c>
      <c r="X83" s="42"/>
      <c r="Y83" s="42"/>
      <c r="AB83" s="113" t="e">
        <f>T83-HLOOKUP(V83,Minimas!$C$3:$CD$12,2,FALSE)</f>
        <v>#VALUE!</v>
      </c>
      <c r="AC83" s="113" t="e">
        <f>T83-HLOOKUP(V83,Minimas!$C$3:$CD$12,3,FALSE)</f>
        <v>#VALUE!</v>
      </c>
      <c r="AD83" s="113" t="e">
        <f>T83-HLOOKUP(V83,Minimas!$C$3:$CD$12,4,FALSE)</f>
        <v>#VALUE!</v>
      </c>
      <c r="AE83" s="113" t="e">
        <f>T83-HLOOKUP(V83,Minimas!$C$3:$CD$12,5,FALSE)</f>
        <v>#VALUE!</v>
      </c>
      <c r="AF83" s="113" t="e">
        <f>T83-HLOOKUP(V83,Minimas!$C$3:$CD$12,6,FALSE)</f>
        <v>#VALUE!</v>
      </c>
      <c r="AG83" s="113" t="e">
        <f>T83-HLOOKUP(V83,Minimas!$C$3:$CD$12,7,FALSE)</f>
        <v>#VALUE!</v>
      </c>
      <c r="AH83" s="113" t="e">
        <f>T83-HLOOKUP(V83,Minimas!$C$3:$CD$12,8,FALSE)</f>
        <v>#VALUE!</v>
      </c>
      <c r="AI83" s="113" t="e">
        <f>T83-HLOOKUP(V83,Minimas!$C$3:$CD$12,9,FALSE)</f>
        <v>#VALUE!</v>
      </c>
      <c r="AJ83" s="113" t="e">
        <f>T83-HLOOKUP(V83,Minimas!$C$3:$CD$12,10,FALSE)</f>
        <v>#VALUE!</v>
      </c>
      <c r="AK83" s="114" t="str">
        <f t="shared" si="10"/>
        <v xml:space="preserve"> </v>
      </c>
      <c r="AL83" s="114"/>
      <c r="AM83" s="114" t="str">
        <f t="shared" si="11"/>
        <v xml:space="preserve"> </v>
      </c>
      <c r="AN83" s="114" t="str">
        <f t="shared" si="12"/>
        <v xml:space="preserve"> </v>
      </c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</row>
    <row r="84" spans="2:107" s="5" customFormat="1" ht="30" customHeight="1" x14ac:dyDescent="0.2">
      <c r="B84" s="83"/>
      <c r="C84" s="86"/>
      <c r="D84" s="87"/>
      <c r="E84" s="89"/>
      <c r="F84" s="117"/>
      <c r="G84" s="118"/>
      <c r="H84" s="91"/>
      <c r="I84" s="94"/>
      <c r="J84" s="95"/>
      <c r="K84" s="81"/>
      <c r="L84" s="100"/>
      <c r="M84" s="101"/>
      <c r="N84" s="101"/>
      <c r="O84" s="102" t="str">
        <f t="shared" si="13"/>
        <v/>
      </c>
      <c r="P84" s="100"/>
      <c r="Q84" s="101"/>
      <c r="R84" s="101"/>
      <c r="S84" s="102" t="str">
        <f t="shared" si="14"/>
        <v/>
      </c>
      <c r="T84" s="104" t="str">
        <f t="shared" si="15"/>
        <v/>
      </c>
      <c r="U84" s="105" t="str">
        <f t="shared" si="8"/>
        <v xml:space="preserve">   </v>
      </c>
      <c r="V84" s="106" t="str">
        <f>IF(E84=0," ",IF(E84="H",IF(H84&lt;2000,VLOOKUP(K84,Minimas!$A$15:$G$29,7),IF(AND(H84&gt;1999,H84&lt;2003),VLOOKUP(K84,Minimas!$A$15:$G$29,6),IF(AND(H84&gt;2002,H84&lt;2005),VLOOKUP(K84,Minimas!$A$15:$G$29,5),IF(AND(H84&gt;2004,H84&lt;2007),VLOOKUP(K84,Minimas!$A$15:$G$29,4),VLOOKUP(K84,Minimas!$A$15:$G$29,3))))),IF(H84&lt;2000,VLOOKUP(K84,Minimas!$H$15:$N$29,7),IF(AND(H84&gt;1999,H84&lt;2003),VLOOKUP(K84,Minimas!$H$15:$N$29,6),IF(AND(H84&gt;2002,H84&lt;2005),VLOOKUP(K84,Minimas!$H$15:$N$29,5),IF(AND(H84&gt;2004,H84&lt;2007),VLOOKUP(K84,Minimas!$H$15:$N$29,4),VLOOKUP(K84,Minimas!$H$15:$N$29,3)))))))</f>
        <v xml:space="preserve"> </v>
      </c>
      <c r="W84" s="107" t="str">
        <f t="shared" si="9"/>
        <v/>
      </c>
      <c r="X84" s="42"/>
      <c r="Y84" s="42"/>
      <c r="AB84" s="113" t="e">
        <f>T84-HLOOKUP(V84,Minimas!$C$3:$CD$12,2,FALSE)</f>
        <v>#VALUE!</v>
      </c>
      <c r="AC84" s="113" t="e">
        <f>T84-HLOOKUP(V84,Minimas!$C$3:$CD$12,3,FALSE)</f>
        <v>#VALUE!</v>
      </c>
      <c r="AD84" s="113" t="e">
        <f>T84-HLOOKUP(V84,Minimas!$C$3:$CD$12,4,FALSE)</f>
        <v>#VALUE!</v>
      </c>
      <c r="AE84" s="113" t="e">
        <f>T84-HLOOKUP(V84,Minimas!$C$3:$CD$12,5,FALSE)</f>
        <v>#VALUE!</v>
      </c>
      <c r="AF84" s="113" t="e">
        <f>T84-HLOOKUP(V84,Minimas!$C$3:$CD$12,6,FALSE)</f>
        <v>#VALUE!</v>
      </c>
      <c r="AG84" s="113" t="e">
        <f>T84-HLOOKUP(V84,Minimas!$C$3:$CD$12,7,FALSE)</f>
        <v>#VALUE!</v>
      </c>
      <c r="AH84" s="113" t="e">
        <f>T84-HLOOKUP(V84,Minimas!$C$3:$CD$12,8,FALSE)</f>
        <v>#VALUE!</v>
      </c>
      <c r="AI84" s="113" t="e">
        <f>T84-HLOOKUP(V84,Minimas!$C$3:$CD$12,9,FALSE)</f>
        <v>#VALUE!</v>
      </c>
      <c r="AJ84" s="113" t="e">
        <f>T84-HLOOKUP(V84,Minimas!$C$3:$CD$12,10,FALSE)</f>
        <v>#VALUE!</v>
      </c>
      <c r="AK84" s="114" t="str">
        <f t="shared" si="10"/>
        <v xml:space="preserve"> </v>
      </c>
      <c r="AL84" s="114"/>
      <c r="AM84" s="114" t="str">
        <f t="shared" si="11"/>
        <v xml:space="preserve"> </v>
      </c>
      <c r="AN84" s="114" t="str">
        <f t="shared" si="12"/>
        <v xml:space="preserve"> </v>
      </c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</row>
    <row r="85" spans="2:107" s="5" customFormat="1" ht="30" customHeight="1" x14ac:dyDescent="0.2">
      <c r="B85" s="83"/>
      <c r="C85" s="86"/>
      <c r="D85" s="87"/>
      <c r="E85" s="89"/>
      <c r="F85" s="117"/>
      <c r="G85" s="118"/>
      <c r="H85" s="91"/>
      <c r="I85" s="94"/>
      <c r="J85" s="95"/>
      <c r="K85" s="81"/>
      <c r="L85" s="100"/>
      <c r="M85" s="101"/>
      <c r="N85" s="101"/>
      <c r="O85" s="102" t="str">
        <f t="shared" si="13"/>
        <v/>
      </c>
      <c r="P85" s="100"/>
      <c r="Q85" s="101"/>
      <c r="R85" s="101"/>
      <c r="S85" s="102" t="str">
        <f t="shared" si="14"/>
        <v/>
      </c>
      <c r="T85" s="104" t="str">
        <f t="shared" si="15"/>
        <v/>
      </c>
      <c r="U85" s="105" t="str">
        <f t="shared" si="8"/>
        <v xml:space="preserve">   </v>
      </c>
      <c r="V85" s="106" t="str">
        <f>IF(E85=0," ",IF(E85="H",IF(H85&lt;2000,VLOOKUP(K85,Minimas!$A$15:$G$29,7),IF(AND(H85&gt;1999,H85&lt;2003),VLOOKUP(K85,Minimas!$A$15:$G$29,6),IF(AND(H85&gt;2002,H85&lt;2005),VLOOKUP(K85,Minimas!$A$15:$G$29,5),IF(AND(H85&gt;2004,H85&lt;2007),VLOOKUP(K85,Minimas!$A$15:$G$29,4),VLOOKUP(K85,Minimas!$A$15:$G$29,3))))),IF(H85&lt;2000,VLOOKUP(K85,Minimas!$H$15:$N$29,7),IF(AND(H85&gt;1999,H85&lt;2003),VLOOKUP(K85,Minimas!$H$15:$N$29,6),IF(AND(H85&gt;2002,H85&lt;2005),VLOOKUP(K85,Minimas!$H$15:$N$29,5),IF(AND(H85&gt;2004,H85&lt;2007),VLOOKUP(K85,Minimas!$H$15:$N$29,4),VLOOKUP(K85,Minimas!$H$15:$N$29,3)))))))</f>
        <v xml:space="preserve"> </v>
      </c>
      <c r="W85" s="107" t="str">
        <f t="shared" si="9"/>
        <v/>
      </c>
      <c r="X85" s="42"/>
      <c r="Y85" s="42"/>
      <c r="AB85" s="113" t="e">
        <f>T85-HLOOKUP(V85,Minimas!$C$3:$CD$12,2,FALSE)</f>
        <v>#VALUE!</v>
      </c>
      <c r="AC85" s="113" t="e">
        <f>T85-HLOOKUP(V85,Minimas!$C$3:$CD$12,3,FALSE)</f>
        <v>#VALUE!</v>
      </c>
      <c r="AD85" s="113" t="e">
        <f>T85-HLOOKUP(V85,Minimas!$C$3:$CD$12,4,FALSE)</f>
        <v>#VALUE!</v>
      </c>
      <c r="AE85" s="113" t="e">
        <f>T85-HLOOKUP(V85,Minimas!$C$3:$CD$12,5,FALSE)</f>
        <v>#VALUE!</v>
      </c>
      <c r="AF85" s="113" t="e">
        <f>T85-HLOOKUP(V85,Minimas!$C$3:$CD$12,6,FALSE)</f>
        <v>#VALUE!</v>
      </c>
      <c r="AG85" s="113" t="e">
        <f>T85-HLOOKUP(V85,Minimas!$C$3:$CD$12,7,FALSE)</f>
        <v>#VALUE!</v>
      </c>
      <c r="AH85" s="113" t="e">
        <f>T85-HLOOKUP(V85,Minimas!$C$3:$CD$12,8,FALSE)</f>
        <v>#VALUE!</v>
      </c>
      <c r="AI85" s="113" t="e">
        <f>T85-HLOOKUP(V85,Minimas!$C$3:$CD$12,9,FALSE)</f>
        <v>#VALUE!</v>
      </c>
      <c r="AJ85" s="113" t="e">
        <f>T85-HLOOKUP(V85,Minimas!$C$3:$CD$12,10,FALSE)</f>
        <v>#VALUE!</v>
      </c>
      <c r="AK85" s="114" t="str">
        <f t="shared" si="10"/>
        <v xml:space="preserve"> </v>
      </c>
      <c r="AL85" s="114"/>
      <c r="AM85" s="114" t="str">
        <f t="shared" si="11"/>
        <v xml:space="preserve"> </v>
      </c>
      <c r="AN85" s="114" t="str">
        <f t="shared" si="12"/>
        <v xml:space="preserve"> </v>
      </c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</row>
    <row r="86" spans="2:107" s="5" customFormat="1" ht="30" customHeight="1" x14ac:dyDescent="0.2">
      <c r="B86" s="83"/>
      <c r="C86" s="86"/>
      <c r="D86" s="87"/>
      <c r="E86" s="89"/>
      <c r="F86" s="117"/>
      <c r="G86" s="118"/>
      <c r="H86" s="91"/>
      <c r="I86" s="94"/>
      <c r="J86" s="95"/>
      <c r="K86" s="81"/>
      <c r="L86" s="100"/>
      <c r="M86" s="101"/>
      <c r="N86" s="101"/>
      <c r="O86" s="102" t="str">
        <f t="shared" si="13"/>
        <v/>
      </c>
      <c r="P86" s="100"/>
      <c r="Q86" s="101"/>
      <c r="R86" s="101"/>
      <c r="S86" s="102" t="str">
        <f t="shared" si="14"/>
        <v/>
      </c>
      <c r="T86" s="104" t="str">
        <f t="shared" si="15"/>
        <v/>
      </c>
      <c r="U86" s="105" t="str">
        <f t="shared" si="8"/>
        <v xml:space="preserve">   </v>
      </c>
      <c r="V86" s="106" t="str">
        <f>IF(E86=0," ",IF(E86="H",IF(H86&lt;2000,VLOOKUP(K86,Minimas!$A$15:$G$29,7),IF(AND(H86&gt;1999,H86&lt;2003),VLOOKUP(K86,Minimas!$A$15:$G$29,6),IF(AND(H86&gt;2002,H86&lt;2005),VLOOKUP(K86,Minimas!$A$15:$G$29,5),IF(AND(H86&gt;2004,H86&lt;2007),VLOOKUP(K86,Minimas!$A$15:$G$29,4),VLOOKUP(K86,Minimas!$A$15:$G$29,3))))),IF(H86&lt;2000,VLOOKUP(K86,Minimas!$H$15:$N$29,7),IF(AND(H86&gt;1999,H86&lt;2003),VLOOKUP(K86,Minimas!$H$15:$N$29,6),IF(AND(H86&gt;2002,H86&lt;2005),VLOOKUP(K86,Minimas!$H$15:$N$29,5),IF(AND(H86&gt;2004,H86&lt;2007),VLOOKUP(K86,Minimas!$H$15:$N$29,4),VLOOKUP(K86,Minimas!$H$15:$N$29,3)))))))</f>
        <v xml:space="preserve"> </v>
      </c>
      <c r="W86" s="107" t="str">
        <f t="shared" si="9"/>
        <v/>
      </c>
      <c r="X86" s="42"/>
      <c r="Y86" s="42"/>
      <c r="AB86" s="113" t="e">
        <f>T86-HLOOKUP(V86,Minimas!$C$3:$CD$12,2,FALSE)</f>
        <v>#VALUE!</v>
      </c>
      <c r="AC86" s="113" t="e">
        <f>T86-HLOOKUP(V86,Minimas!$C$3:$CD$12,3,FALSE)</f>
        <v>#VALUE!</v>
      </c>
      <c r="AD86" s="113" t="e">
        <f>T86-HLOOKUP(V86,Minimas!$C$3:$CD$12,4,FALSE)</f>
        <v>#VALUE!</v>
      </c>
      <c r="AE86" s="113" t="e">
        <f>T86-HLOOKUP(V86,Minimas!$C$3:$CD$12,5,FALSE)</f>
        <v>#VALUE!</v>
      </c>
      <c r="AF86" s="113" t="e">
        <f>T86-HLOOKUP(V86,Minimas!$C$3:$CD$12,6,FALSE)</f>
        <v>#VALUE!</v>
      </c>
      <c r="AG86" s="113" t="e">
        <f>T86-HLOOKUP(V86,Minimas!$C$3:$CD$12,7,FALSE)</f>
        <v>#VALUE!</v>
      </c>
      <c r="AH86" s="113" t="e">
        <f>T86-HLOOKUP(V86,Minimas!$C$3:$CD$12,8,FALSE)</f>
        <v>#VALUE!</v>
      </c>
      <c r="AI86" s="113" t="e">
        <f>T86-HLOOKUP(V86,Minimas!$C$3:$CD$12,9,FALSE)</f>
        <v>#VALUE!</v>
      </c>
      <c r="AJ86" s="113" t="e">
        <f>T86-HLOOKUP(V86,Minimas!$C$3:$CD$12,10,FALSE)</f>
        <v>#VALUE!</v>
      </c>
      <c r="AK86" s="114" t="str">
        <f t="shared" si="10"/>
        <v xml:space="preserve"> </v>
      </c>
      <c r="AL86" s="114"/>
      <c r="AM86" s="114" t="str">
        <f t="shared" si="11"/>
        <v xml:space="preserve"> </v>
      </c>
      <c r="AN86" s="114" t="str">
        <f t="shared" si="12"/>
        <v xml:space="preserve"> </v>
      </c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</row>
    <row r="87" spans="2:107" s="5" customFormat="1" ht="30" customHeight="1" x14ac:dyDescent="0.2">
      <c r="B87" s="83"/>
      <c r="C87" s="86"/>
      <c r="D87" s="87"/>
      <c r="E87" s="89"/>
      <c r="F87" s="117"/>
      <c r="G87" s="118"/>
      <c r="H87" s="91"/>
      <c r="I87" s="94"/>
      <c r="J87" s="95"/>
      <c r="K87" s="81"/>
      <c r="L87" s="100"/>
      <c r="M87" s="101"/>
      <c r="N87" s="101"/>
      <c r="O87" s="102" t="str">
        <f t="shared" si="13"/>
        <v/>
      </c>
      <c r="P87" s="100"/>
      <c r="Q87" s="101"/>
      <c r="R87" s="101"/>
      <c r="S87" s="102" t="str">
        <f t="shared" si="14"/>
        <v/>
      </c>
      <c r="T87" s="104" t="str">
        <f t="shared" si="15"/>
        <v/>
      </c>
      <c r="U87" s="105" t="str">
        <f t="shared" si="8"/>
        <v xml:space="preserve">   </v>
      </c>
      <c r="V87" s="106" t="str">
        <f>IF(E87=0," ",IF(E87="H",IF(H87&lt;2000,VLOOKUP(K87,Minimas!$A$15:$G$29,7),IF(AND(H87&gt;1999,H87&lt;2003),VLOOKUP(K87,Minimas!$A$15:$G$29,6),IF(AND(H87&gt;2002,H87&lt;2005),VLOOKUP(K87,Minimas!$A$15:$G$29,5),IF(AND(H87&gt;2004,H87&lt;2007),VLOOKUP(K87,Minimas!$A$15:$G$29,4),VLOOKUP(K87,Minimas!$A$15:$G$29,3))))),IF(H87&lt;2000,VLOOKUP(K87,Minimas!$H$15:$N$29,7),IF(AND(H87&gt;1999,H87&lt;2003),VLOOKUP(K87,Minimas!$H$15:$N$29,6),IF(AND(H87&gt;2002,H87&lt;2005),VLOOKUP(K87,Minimas!$H$15:$N$29,5),IF(AND(H87&gt;2004,H87&lt;2007),VLOOKUP(K87,Minimas!$H$15:$N$29,4),VLOOKUP(K87,Minimas!$H$15:$N$29,3)))))))</f>
        <v xml:space="preserve"> </v>
      </c>
      <c r="W87" s="107" t="str">
        <f t="shared" si="9"/>
        <v/>
      </c>
      <c r="X87" s="42"/>
      <c r="Y87" s="42"/>
      <c r="AB87" s="113" t="e">
        <f>T87-HLOOKUP(V87,Minimas!$C$3:$CD$12,2,FALSE)</f>
        <v>#VALUE!</v>
      </c>
      <c r="AC87" s="113" t="e">
        <f>T87-HLOOKUP(V87,Minimas!$C$3:$CD$12,3,FALSE)</f>
        <v>#VALUE!</v>
      </c>
      <c r="AD87" s="113" t="e">
        <f>T87-HLOOKUP(V87,Minimas!$C$3:$CD$12,4,FALSE)</f>
        <v>#VALUE!</v>
      </c>
      <c r="AE87" s="113" t="e">
        <f>T87-HLOOKUP(V87,Minimas!$C$3:$CD$12,5,FALSE)</f>
        <v>#VALUE!</v>
      </c>
      <c r="AF87" s="113" t="e">
        <f>T87-HLOOKUP(V87,Minimas!$C$3:$CD$12,6,FALSE)</f>
        <v>#VALUE!</v>
      </c>
      <c r="AG87" s="113" t="e">
        <f>T87-HLOOKUP(V87,Minimas!$C$3:$CD$12,7,FALSE)</f>
        <v>#VALUE!</v>
      </c>
      <c r="AH87" s="113" t="e">
        <f>T87-HLOOKUP(V87,Minimas!$C$3:$CD$12,8,FALSE)</f>
        <v>#VALUE!</v>
      </c>
      <c r="AI87" s="113" t="e">
        <f>T87-HLOOKUP(V87,Minimas!$C$3:$CD$12,9,FALSE)</f>
        <v>#VALUE!</v>
      </c>
      <c r="AJ87" s="113" t="e">
        <f>T87-HLOOKUP(V87,Minimas!$C$3:$CD$12,10,FALSE)</f>
        <v>#VALUE!</v>
      </c>
      <c r="AK87" s="114" t="str">
        <f t="shared" si="10"/>
        <v xml:space="preserve"> </v>
      </c>
      <c r="AL87" s="114"/>
      <c r="AM87" s="114" t="str">
        <f t="shared" si="11"/>
        <v xml:space="preserve"> </v>
      </c>
      <c r="AN87" s="114" t="str">
        <f t="shared" si="12"/>
        <v xml:space="preserve"> </v>
      </c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</row>
    <row r="88" spans="2:107" s="5" customFormat="1" ht="30" customHeight="1" x14ac:dyDescent="0.2">
      <c r="B88" s="83"/>
      <c r="C88" s="86"/>
      <c r="D88" s="87"/>
      <c r="E88" s="89"/>
      <c r="F88" s="117"/>
      <c r="G88" s="118"/>
      <c r="H88" s="91"/>
      <c r="I88" s="94"/>
      <c r="J88" s="95"/>
      <c r="K88" s="81"/>
      <c r="L88" s="100"/>
      <c r="M88" s="101"/>
      <c r="N88" s="101"/>
      <c r="O88" s="102" t="str">
        <f t="shared" si="13"/>
        <v/>
      </c>
      <c r="P88" s="100"/>
      <c r="Q88" s="101"/>
      <c r="R88" s="101"/>
      <c r="S88" s="102" t="str">
        <f t="shared" si="14"/>
        <v/>
      </c>
      <c r="T88" s="104" t="str">
        <f t="shared" si="15"/>
        <v/>
      </c>
      <c r="U88" s="105" t="str">
        <f t="shared" si="8"/>
        <v xml:space="preserve">   </v>
      </c>
      <c r="V88" s="106" t="str">
        <f>IF(E88=0," ",IF(E88="H",IF(H88&lt;2000,VLOOKUP(K88,Minimas!$A$15:$G$29,7),IF(AND(H88&gt;1999,H88&lt;2003),VLOOKUP(K88,Minimas!$A$15:$G$29,6),IF(AND(H88&gt;2002,H88&lt;2005),VLOOKUP(K88,Minimas!$A$15:$G$29,5),IF(AND(H88&gt;2004,H88&lt;2007),VLOOKUP(K88,Minimas!$A$15:$G$29,4),VLOOKUP(K88,Minimas!$A$15:$G$29,3))))),IF(H88&lt;2000,VLOOKUP(K88,Minimas!$H$15:$N$29,7),IF(AND(H88&gt;1999,H88&lt;2003),VLOOKUP(K88,Minimas!$H$15:$N$29,6),IF(AND(H88&gt;2002,H88&lt;2005),VLOOKUP(K88,Minimas!$H$15:$N$29,5),IF(AND(H88&gt;2004,H88&lt;2007),VLOOKUP(K88,Minimas!$H$15:$N$29,4),VLOOKUP(K88,Minimas!$H$15:$N$29,3)))))))</f>
        <v xml:space="preserve"> </v>
      </c>
      <c r="W88" s="107" t="str">
        <f t="shared" si="9"/>
        <v/>
      </c>
      <c r="X88" s="42"/>
      <c r="Y88" s="42"/>
      <c r="AB88" s="113" t="e">
        <f>T88-HLOOKUP(V88,Minimas!$C$3:$CD$12,2,FALSE)</f>
        <v>#VALUE!</v>
      </c>
      <c r="AC88" s="113" t="e">
        <f>T88-HLOOKUP(V88,Minimas!$C$3:$CD$12,3,FALSE)</f>
        <v>#VALUE!</v>
      </c>
      <c r="AD88" s="113" t="e">
        <f>T88-HLOOKUP(V88,Minimas!$C$3:$CD$12,4,FALSE)</f>
        <v>#VALUE!</v>
      </c>
      <c r="AE88" s="113" t="e">
        <f>T88-HLOOKUP(V88,Minimas!$C$3:$CD$12,5,FALSE)</f>
        <v>#VALUE!</v>
      </c>
      <c r="AF88" s="113" t="e">
        <f>T88-HLOOKUP(V88,Minimas!$C$3:$CD$12,6,FALSE)</f>
        <v>#VALUE!</v>
      </c>
      <c r="AG88" s="113" t="e">
        <f>T88-HLOOKUP(V88,Minimas!$C$3:$CD$12,7,FALSE)</f>
        <v>#VALUE!</v>
      </c>
      <c r="AH88" s="113" t="e">
        <f>T88-HLOOKUP(V88,Minimas!$C$3:$CD$12,8,FALSE)</f>
        <v>#VALUE!</v>
      </c>
      <c r="AI88" s="113" t="e">
        <f>T88-HLOOKUP(V88,Minimas!$C$3:$CD$12,9,FALSE)</f>
        <v>#VALUE!</v>
      </c>
      <c r="AJ88" s="113" t="e">
        <f>T88-HLOOKUP(V88,Minimas!$C$3:$CD$12,10,FALSE)</f>
        <v>#VALUE!</v>
      </c>
      <c r="AK88" s="114" t="str">
        <f t="shared" si="10"/>
        <v xml:space="preserve"> </v>
      </c>
      <c r="AL88" s="114"/>
      <c r="AM88" s="114" t="str">
        <f t="shared" si="11"/>
        <v xml:space="preserve"> </v>
      </c>
      <c r="AN88" s="114" t="str">
        <f t="shared" si="12"/>
        <v xml:space="preserve"> </v>
      </c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</row>
    <row r="89" spans="2:107" s="5" customFormat="1" ht="30" customHeight="1" x14ac:dyDescent="0.2">
      <c r="B89" s="83"/>
      <c r="C89" s="86"/>
      <c r="D89" s="87"/>
      <c r="E89" s="89"/>
      <c r="F89" s="117"/>
      <c r="G89" s="118"/>
      <c r="H89" s="91"/>
      <c r="I89" s="94"/>
      <c r="J89" s="95"/>
      <c r="K89" s="81"/>
      <c r="L89" s="100"/>
      <c r="M89" s="101"/>
      <c r="N89" s="101"/>
      <c r="O89" s="102" t="str">
        <f t="shared" si="13"/>
        <v/>
      </c>
      <c r="P89" s="100"/>
      <c r="Q89" s="101"/>
      <c r="R89" s="101"/>
      <c r="S89" s="102" t="str">
        <f t="shared" si="14"/>
        <v/>
      </c>
      <c r="T89" s="104" t="str">
        <f t="shared" si="15"/>
        <v/>
      </c>
      <c r="U89" s="105" t="str">
        <f t="shared" si="8"/>
        <v xml:space="preserve">   </v>
      </c>
      <c r="V89" s="106" t="str">
        <f>IF(E89=0," ",IF(E89="H",IF(H89&lt;2000,VLOOKUP(K89,Minimas!$A$15:$G$29,7),IF(AND(H89&gt;1999,H89&lt;2003),VLOOKUP(K89,Minimas!$A$15:$G$29,6),IF(AND(H89&gt;2002,H89&lt;2005),VLOOKUP(K89,Minimas!$A$15:$G$29,5),IF(AND(H89&gt;2004,H89&lt;2007),VLOOKUP(K89,Minimas!$A$15:$G$29,4),VLOOKUP(K89,Minimas!$A$15:$G$29,3))))),IF(H89&lt;2000,VLOOKUP(K89,Minimas!$H$15:$N$29,7),IF(AND(H89&gt;1999,H89&lt;2003),VLOOKUP(K89,Minimas!$H$15:$N$29,6),IF(AND(H89&gt;2002,H89&lt;2005),VLOOKUP(K89,Minimas!$H$15:$N$29,5),IF(AND(H89&gt;2004,H89&lt;2007),VLOOKUP(K89,Minimas!$H$15:$N$29,4),VLOOKUP(K89,Minimas!$H$15:$N$29,3)))))))</f>
        <v xml:space="preserve"> </v>
      </c>
      <c r="W89" s="107" t="str">
        <f t="shared" si="9"/>
        <v/>
      </c>
      <c r="X89" s="42"/>
      <c r="Y89" s="42"/>
      <c r="AB89" s="113" t="e">
        <f>T89-HLOOKUP(V89,Minimas!$C$3:$CD$12,2,FALSE)</f>
        <v>#VALUE!</v>
      </c>
      <c r="AC89" s="113" t="e">
        <f>T89-HLOOKUP(V89,Minimas!$C$3:$CD$12,3,FALSE)</f>
        <v>#VALUE!</v>
      </c>
      <c r="AD89" s="113" t="e">
        <f>T89-HLOOKUP(V89,Minimas!$C$3:$CD$12,4,FALSE)</f>
        <v>#VALUE!</v>
      </c>
      <c r="AE89" s="113" t="e">
        <f>T89-HLOOKUP(V89,Minimas!$C$3:$CD$12,5,FALSE)</f>
        <v>#VALUE!</v>
      </c>
      <c r="AF89" s="113" t="e">
        <f>T89-HLOOKUP(V89,Minimas!$C$3:$CD$12,6,FALSE)</f>
        <v>#VALUE!</v>
      </c>
      <c r="AG89" s="113" t="e">
        <f>T89-HLOOKUP(V89,Minimas!$C$3:$CD$12,7,FALSE)</f>
        <v>#VALUE!</v>
      </c>
      <c r="AH89" s="113" t="e">
        <f>T89-HLOOKUP(V89,Minimas!$C$3:$CD$12,8,FALSE)</f>
        <v>#VALUE!</v>
      </c>
      <c r="AI89" s="113" t="e">
        <f>T89-HLOOKUP(V89,Minimas!$C$3:$CD$12,9,FALSE)</f>
        <v>#VALUE!</v>
      </c>
      <c r="AJ89" s="113" t="e">
        <f>T89-HLOOKUP(V89,Minimas!$C$3:$CD$12,10,FALSE)</f>
        <v>#VALUE!</v>
      </c>
      <c r="AK89" s="114" t="str">
        <f t="shared" si="10"/>
        <v xml:space="preserve"> </v>
      </c>
      <c r="AL89" s="114"/>
      <c r="AM89" s="114" t="str">
        <f t="shared" si="11"/>
        <v xml:space="preserve"> </v>
      </c>
      <c r="AN89" s="114" t="str">
        <f t="shared" si="12"/>
        <v xml:space="preserve"> </v>
      </c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</row>
    <row r="90" spans="2:107" s="5" customFormat="1" ht="30" customHeight="1" x14ac:dyDescent="0.2">
      <c r="B90" s="83"/>
      <c r="C90" s="86"/>
      <c r="D90" s="87"/>
      <c r="E90" s="89"/>
      <c r="F90" s="117"/>
      <c r="G90" s="118"/>
      <c r="H90" s="91"/>
      <c r="I90" s="94"/>
      <c r="J90" s="95"/>
      <c r="K90" s="81"/>
      <c r="L90" s="100"/>
      <c r="M90" s="101"/>
      <c r="N90" s="101"/>
      <c r="O90" s="102" t="str">
        <f t="shared" si="13"/>
        <v/>
      </c>
      <c r="P90" s="100"/>
      <c r="Q90" s="101"/>
      <c r="R90" s="101"/>
      <c r="S90" s="102" t="str">
        <f t="shared" si="14"/>
        <v/>
      </c>
      <c r="T90" s="104" t="str">
        <f t="shared" si="15"/>
        <v/>
      </c>
      <c r="U90" s="105" t="str">
        <f t="shared" si="8"/>
        <v xml:space="preserve">   </v>
      </c>
      <c r="V90" s="106" t="str">
        <f>IF(E90=0," ",IF(E90="H",IF(H90&lt;2000,VLOOKUP(K90,Minimas!$A$15:$G$29,7),IF(AND(H90&gt;1999,H90&lt;2003),VLOOKUP(K90,Minimas!$A$15:$G$29,6),IF(AND(H90&gt;2002,H90&lt;2005),VLOOKUP(K90,Minimas!$A$15:$G$29,5),IF(AND(H90&gt;2004,H90&lt;2007),VLOOKUP(K90,Minimas!$A$15:$G$29,4),VLOOKUP(K90,Minimas!$A$15:$G$29,3))))),IF(H90&lt;2000,VLOOKUP(K90,Minimas!$H$15:$N$29,7),IF(AND(H90&gt;1999,H90&lt;2003),VLOOKUP(K90,Minimas!$H$15:$N$29,6),IF(AND(H90&gt;2002,H90&lt;2005),VLOOKUP(K90,Minimas!$H$15:$N$29,5),IF(AND(H90&gt;2004,H90&lt;2007),VLOOKUP(K90,Minimas!$H$15:$N$29,4),VLOOKUP(K90,Minimas!$H$15:$N$29,3)))))))</f>
        <v xml:space="preserve"> </v>
      </c>
      <c r="W90" s="107" t="str">
        <f t="shared" si="9"/>
        <v/>
      </c>
      <c r="X90" s="42"/>
      <c r="Y90" s="42"/>
      <c r="AB90" s="113" t="e">
        <f>T90-HLOOKUP(V90,Minimas!$C$3:$CD$12,2,FALSE)</f>
        <v>#VALUE!</v>
      </c>
      <c r="AC90" s="113" t="e">
        <f>T90-HLOOKUP(V90,Minimas!$C$3:$CD$12,3,FALSE)</f>
        <v>#VALUE!</v>
      </c>
      <c r="AD90" s="113" t="e">
        <f>T90-HLOOKUP(V90,Minimas!$C$3:$CD$12,4,FALSE)</f>
        <v>#VALUE!</v>
      </c>
      <c r="AE90" s="113" t="e">
        <f>T90-HLOOKUP(V90,Minimas!$C$3:$CD$12,5,FALSE)</f>
        <v>#VALUE!</v>
      </c>
      <c r="AF90" s="113" t="e">
        <f>T90-HLOOKUP(V90,Minimas!$C$3:$CD$12,6,FALSE)</f>
        <v>#VALUE!</v>
      </c>
      <c r="AG90" s="113" t="e">
        <f>T90-HLOOKUP(V90,Minimas!$C$3:$CD$12,7,FALSE)</f>
        <v>#VALUE!</v>
      </c>
      <c r="AH90" s="113" t="e">
        <f>T90-HLOOKUP(V90,Minimas!$C$3:$CD$12,8,FALSE)</f>
        <v>#VALUE!</v>
      </c>
      <c r="AI90" s="113" t="e">
        <f>T90-HLOOKUP(V90,Minimas!$C$3:$CD$12,9,FALSE)</f>
        <v>#VALUE!</v>
      </c>
      <c r="AJ90" s="113" t="e">
        <f>T90-HLOOKUP(V90,Minimas!$C$3:$CD$12,10,FALSE)</f>
        <v>#VALUE!</v>
      </c>
      <c r="AK90" s="114" t="str">
        <f t="shared" si="10"/>
        <v xml:space="preserve"> </v>
      </c>
      <c r="AL90" s="114"/>
      <c r="AM90" s="114" t="str">
        <f t="shared" si="11"/>
        <v xml:space="preserve"> </v>
      </c>
      <c r="AN90" s="114" t="str">
        <f t="shared" si="12"/>
        <v xml:space="preserve"> </v>
      </c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</row>
    <row r="91" spans="2:107" s="5" customFormat="1" ht="30" customHeight="1" x14ac:dyDescent="0.2">
      <c r="B91" s="83"/>
      <c r="C91" s="86"/>
      <c r="D91" s="87"/>
      <c r="E91" s="89"/>
      <c r="F91" s="117"/>
      <c r="G91" s="118"/>
      <c r="H91" s="91"/>
      <c r="I91" s="94"/>
      <c r="J91" s="95"/>
      <c r="K91" s="81"/>
      <c r="L91" s="100"/>
      <c r="M91" s="101"/>
      <c r="N91" s="101"/>
      <c r="O91" s="102" t="str">
        <f t="shared" si="13"/>
        <v/>
      </c>
      <c r="P91" s="100"/>
      <c r="Q91" s="101"/>
      <c r="R91" s="101"/>
      <c r="S91" s="102" t="str">
        <f t="shared" si="14"/>
        <v/>
      </c>
      <c r="T91" s="104" t="str">
        <f t="shared" si="15"/>
        <v/>
      </c>
      <c r="U91" s="105" t="str">
        <f t="shared" si="8"/>
        <v xml:space="preserve">   </v>
      </c>
      <c r="V91" s="106" t="str">
        <f>IF(E91=0," ",IF(E91="H",IF(H91&lt;2000,VLOOKUP(K91,Minimas!$A$15:$G$29,7),IF(AND(H91&gt;1999,H91&lt;2003),VLOOKUP(K91,Minimas!$A$15:$G$29,6),IF(AND(H91&gt;2002,H91&lt;2005),VLOOKUP(K91,Minimas!$A$15:$G$29,5),IF(AND(H91&gt;2004,H91&lt;2007),VLOOKUP(K91,Minimas!$A$15:$G$29,4),VLOOKUP(K91,Minimas!$A$15:$G$29,3))))),IF(H91&lt;2000,VLOOKUP(K91,Minimas!$H$15:$N$29,7),IF(AND(H91&gt;1999,H91&lt;2003),VLOOKUP(K91,Minimas!$H$15:$N$29,6),IF(AND(H91&gt;2002,H91&lt;2005),VLOOKUP(K91,Minimas!$H$15:$N$29,5),IF(AND(H91&gt;2004,H91&lt;2007),VLOOKUP(K91,Minimas!$H$15:$N$29,4),VLOOKUP(K91,Minimas!$H$15:$N$29,3)))))))</f>
        <v xml:space="preserve"> </v>
      </c>
      <c r="W91" s="107" t="str">
        <f t="shared" si="9"/>
        <v/>
      </c>
      <c r="X91" s="42"/>
      <c r="Y91" s="42"/>
      <c r="AB91" s="113" t="e">
        <f>T91-HLOOKUP(V91,Minimas!$C$3:$CD$12,2,FALSE)</f>
        <v>#VALUE!</v>
      </c>
      <c r="AC91" s="113" t="e">
        <f>T91-HLOOKUP(V91,Minimas!$C$3:$CD$12,3,FALSE)</f>
        <v>#VALUE!</v>
      </c>
      <c r="AD91" s="113" t="e">
        <f>T91-HLOOKUP(V91,Minimas!$C$3:$CD$12,4,FALSE)</f>
        <v>#VALUE!</v>
      </c>
      <c r="AE91" s="113" t="e">
        <f>T91-HLOOKUP(V91,Minimas!$C$3:$CD$12,5,FALSE)</f>
        <v>#VALUE!</v>
      </c>
      <c r="AF91" s="113" t="e">
        <f>T91-HLOOKUP(V91,Minimas!$C$3:$CD$12,6,FALSE)</f>
        <v>#VALUE!</v>
      </c>
      <c r="AG91" s="113" t="e">
        <f>T91-HLOOKUP(V91,Minimas!$C$3:$CD$12,7,FALSE)</f>
        <v>#VALUE!</v>
      </c>
      <c r="AH91" s="113" t="e">
        <f>T91-HLOOKUP(V91,Minimas!$C$3:$CD$12,8,FALSE)</f>
        <v>#VALUE!</v>
      </c>
      <c r="AI91" s="113" t="e">
        <f>T91-HLOOKUP(V91,Minimas!$C$3:$CD$12,9,FALSE)</f>
        <v>#VALUE!</v>
      </c>
      <c r="AJ91" s="113" t="e">
        <f>T91-HLOOKUP(V91,Minimas!$C$3:$CD$12,10,FALSE)</f>
        <v>#VALUE!</v>
      </c>
      <c r="AK91" s="114" t="str">
        <f t="shared" si="10"/>
        <v xml:space="preserve"> </v>
      </c>
      <c r="AL91" s="114"/>
      <c r="AM91" s="114" t="str">
        <f t="shared" si="11"/>
        <v xml:space="preserve"> </v>
      </c>
      <c r="AN91" s="114" t="str">
        <f t="shared" si="12"/>
        <v xml:space="preserve"> </v>
      </c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</row>
    <row r="92" spans="2:107" s="5" customFormat="1" ht="30" customHeight="1" x14ac:dyDescent="0.2">
      <c r="B92" s="83"/>
      <c r="C92" s="86"/>
      <c r="D92" s="87"/>
      <c r="E92" s="89"/>
      <c r="F92" s="117"/>
      <c r="G92" s="118"/>
      <c r="H92" s="91"/>
      <c r="I92" s="94"/>
      <c r="J92" s="95"/>
      <c r="K92" s="81"/>
      <c r="L92" s="100"/>
      <c r="M92" s="101"/>
      <c r="N92" s="101"/>
      <c r="O92" s="102" t="str">
        <f t="shared" si="13"/>
        <v/>
      </c>
      <c r="P92" s="100"/>
      <c r="Q92" s="101"/>
      <c r="R92" s="101"/>
      <c r="S92" s="102" t="str">
        <f t="shared" si="14"/>
        <v/>
      </c>
      <c r="T92" s="104" t="str">
        <f t="shared" si="15"/>
        <v/>
      </c>
      <c r="U92" s="105" t="str">
        <f t="shared" si="8"/>
        <v xml:space="preserve">   </v>
      </c>
      <c r="V92" s="106" t="str">
        <f>IF(E92=0," ",IF(E92="H",IF(H92&lt;2000,VLOOKUP(K92,Minimas!$A$15:$G$29,7),IF(AND(H92&gt;1999,H92&lt;2003),VLOOKUP(K92,Minimas!$A$15:$G$29,6),IF(AND(H92&gt;2002,H92&lt;2005),VLOOKUP(K92,Minimas!$A$15:$G$29,5),IF(AND(H92&gt;2004,H92&lt;2007),VLOOKUP(K92,Minimas!$A$15:$G$29,4),VLOOKUP(K92,Minimas!$A$15:$G$29,3))))),IF(H92&lt;2000,VLOOKUP(K92,Minimas!$H$15:$N$29,7),IF(AND(H92&gt;1999,H92&lt;2003),VLOOKUP(K92,Minimas!$H$15:$N$29,6),IF(AND(H92&gt;2002,H92&lt;2005),VLOOKUP(K92,Minimas!$H$15:$N$29,5),IF(AND(H92&gt;2004,H92&lt;2007),VLOOKUP(K92,Minimas!$H$15:$N$29,4),VLOOKUP(K92,Minimas!$H$15:$N$29,3)))))))</f>
        <v xml:space="preserve"> </v>
      </c>
      <c r="W92" s="107" t="str">
        <f t="shared" si="9"/>
        <v/>
      </c>
      <c r="X92" s="42"/>
      <c r="Y92" s="42"/>
      <c r="AB92" s="113" t="e">
        <f>T92-HLOOKUP(V92,Minimas!$C$3:$CD$12,2,FALSE)</f>
        <v>#VALUE!</v>
      </c>
      <c r="AC92" s="113" t="e">
        <f>T92-HLOOKUP(V92,Minimas!$C$3:$CD$12,3,FALSE)</f>
        <v>#VALUE!</v>
      </c>
      <c r="AD92" s="113" t="e">
        <f>T92-HLOOKUP(V92,Minimas!$C$3:$CD$12,4,FALSE)</f>
        <v>#VALUE!</v>
      </c>
      <c r="AE92" s="113" t="e">
        <f>T92-HLOOKUP(V92,Minimas!$C$3:$CD$12,5,FALSE)</f>
        <v>#VALUE!</v>
      </c>
      <c r="AF92" s="113" t="e">
        <f>T92-HLOOKUP(V92,Minimas!$C$3:$CD$12,6,FALSE)</f>
        <v>#VALUE!</v>
      </c>
      <c r="AG92" s="113" t="e">
        <f>T92-HLOOKUP(V92,Minimas!$C$3:$CD$12,7,FALSE)</f>
        <v>#VALUE!</v>
      </c>
      <c r="AH92" s="113" t="e">
        <f>T92-HLOOKUP(V92,Minimas!$C$3:$CD$12,8,FALSE)</f>
        <v>#VALUE!</v>
      </c>
      <c r="AI92" s="113" t="e">
        <f>T92-HLOOKUP(V92,Minimas!$C$3:$CD$12,9,FALSE)</f>
        <v>#VALUE!</v>
      </c>
      <c r="AJ92" s="113" t="e">
        <f>T92-HLOOKUP(V92,Minimas!$C$3:$CD$12,10,FALSE)</f>
        <v>#VALUE!</v>
      </c>
      <c r="AK92" s="114" t="str">
        <f t="shared" si="10"/>
        <v xml:space="preserve"> </v>
      </c>
      <c r="AL92" s="114"/>
      <c r="AM92" s="114" t="str">
        <f t="shared" si="11"/>
        <v xml:space="preserve"> </v>
      </c>
      <c r="AN92" s="114" t="str">
        <f t="shared" si="12"/>
        <v xml:space="preserve"> </v>
      </c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</row>
    <row r="93" spans="2:107" s="5" customFormat="1" ht="30" customHeight="1" x14ac:dyDescent="0.2">
      <c r="B93" s="83"/>
      <c r="C93" s="86"/>
      <c r="D93" s="87"/>
      <c r="E93" s="89"/>
      <c r="F93" s="117"/>
      <c r="G93" s="118"/>
      <c r="H93" s="91"/>
      <c r="I93" s="94"/>
      <c r="J93" s="95"/>
      <c r="K93" s="81"/>
      <c r="L93" s="100"/>
      <c r="M93" s="101"/>
      <c r="N93" s="101"/>
      <c r="O93" s="102" t="str">
        <f t="shared" si="13"/>
        <v/>
      </c>
      <c r="P93" s="100"/>
      <c r="Q93" s="101"/>
      <c r="R93" s="101"/>
      <c r="S93" s="102" t="str">
        <f t="shared" si="14"/>
        <v/>
      </c>
      <c r="T93" s="104" t="str">
        <f t="shared" si="15"/>
        <v/>
      </c>
      <c r="U93" s="105" t="str">
        <f t="shared" si="8"/>
        <v xml:space="preserve">   </v>
      </c>
      <c r="V93" s="106" t="str">
        <f>IF(E93=0," ",IF(E93="H",IF(H93&lt;2000,VLOOKUP(K93,Minimas!$A$15:$G$29,7),IF(AND(H93&gt;1999,H93&lt;2003),VLOOKUP(K93,Minimas!$A$15:$G$29,6),IF(AND(H93&gt;2002,H93&lt;2005),VLOOKUP(K93,Minimas!$A$15:$G$29,5),IF(AND(H93&gt;2004,H93&lt;2007),VLOOKUP(K93,Minimas!$A$15:$G$29,4),VLOOKUP(K93,Minimas!$A$15:$G$29,3))))),IF(H93&lt;2000,VLOOKUP(K93,Minimas!$H$15:$N$29,7),IF(AND(H93&gt;1999,H93&lt;2003),VLOOKUP(K93,Minimas!$H$15:$N$29,6),IF(AND(H93&gt;2002,H93&lt;2005),VLOOKUP(K93,Minimas!$H$15:$N$29,5),IF(AND(H93&gt;2004,H93&lt;2007),VLOOKUP(K93,Minimas!$H$15:$N$29,4),VLOOKUP(K93,Minimas!$H$15:$N$29,3)))))))</f>
        <v xml:space="preserve"> </v>
      </c>
      <c r="W93" s="107" t="str">
        <f t="shared" si="9"/>
        <v/>
      </c>
      <c r="X93" s="42"/>
      <c r="Y93" s="42"/>
      <c r="AB93" s="113" t="e">
        <f>T93-HLOOKUP(V93,Minimas!$C$3:$CD$12,2,FALSE)</f>
        <v>#VALUE!</v>
      </c>
      <c r="AC93" s="113" t="e">
        <f>T93-HLOOKUP(V93,Minimas!$C$3:$CD$12,3,FALSE)</f>
        <v>#VALUE!</v>
      </c>
      <c r="AD93" s="113" t="e">
        <f>T93-HLOOKUP(V93,Minimas!$C$3:$CD$12,4,FALSE)</f>
        <v>#VALUE!</v>
      </c>
      <c r="AE93" s="113" t="e">
        <f>T93-HLOOKUP(V93,Minimas!$C$3:$CD$12,5,FALSE)</f>
        <v>#VALUE!</v>
      </c>
      <c r="AF93" s="113" t="e">
        <f>T93-HLOOKUP(V93,Minimas!$C$3:$CD$12,6,FALSE)</f>
        <v>#VALUE!</v>
      </c>
      <c r="AG93" s="113" t="e">
        <f>T93-HLOOKUP(V93,Minimas!$C$3:$CD$12,7,FALSE)</f>
        <v>#VALUE!</v>
      </c>
      <c r="AH93" s="113" t="e">
        <f>T93-HLOOKUP(V93,Minimas!$C$3:$CD$12,8,FALSE)</f>
        <v>#VALUE!</v>
      </c>
      <c r="AI93" s="113" t="e">
        <f>T93-HLOOKUP(V93,Minimas!$C$3:$CD$12,9,FALSE)</f>
        <v>#VALUE!</v>
      </c>
      <c r="AJ93" s="113" t="e">
        <f>T93-HLOOKUP(V93,Minimas!$C$3:$CD$12,10,FALSE)</f>
        <v>#VALUE!</v>
      </c>
      <c r="AK93" s="114" t="str">
        <f t="shared" si="10"/>
        <v xml:space="preserve"> </v>
      </c>
      <c r="AL93" s="114"/>
      <c r="AM93" s="114" t="str">
        <f t="shared" si="11"/>
        <v xml:space="preserve"> </v>
      </c>
      <c r="AN93" s="114" t="str">
        <f t="shared" si="12"/>
        <v xml:space="preserve"> </v>
      </c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</row>
    <row r="94" spans="2:107" s="5" customFormat="1" ht="30" customHeight="1" x14ac:dyDescent="0.2">
      <c r="B94" s="83"/>
      <c r="C94" s="86"/>
      <c r="D94" s="87"/>
      <c r="E94" s="89"/>
      <c r="F94" s="117"/>
      <c r="G94" s="118"/>
      <c r="H94" s="91"/>
      <c r="I94" s="94"/>
      <c r="J94" s="95"/>
      <c r="K94" s="81"/>
      <c r="L94" s="100"/>
      <c r="M94" s="101"/>
      <c r="N94" s="101"/>
      <c r="O94" s="102" t="str">
        <f t="shared" si="13"/>
        <v/>
      </c>
      <c r="P94" s="100"/>
      <c r="Q94" s="101"/>
      <c r="R94" s="101"/>
      <c r="S94" s="102" t="str">
        <f t="shared" si="14"/>
        <v/>
      </c>
      <c r="T94" s="104" t="str">
        <f t="shared" si="15"/>
        <v/>
      </c>
      <c r="U94" s="105" t="str">
        <f t="shared" si="8"/>
        <v xml:space="preserve">   </v>
      </c>
      <c r="V94" s="106" t="str">
        <f>IF(E94=0," ",IF(E94="H",IF(H94&lt;2000,VLOOKUP(K94,Minimas!$A$15:$G$29,7),IF(AND(H94&gt;1999,H94&lt;2003),VLOOKUP(K94,Minimas!$A$15:$G$29,6),IF(AND(H94&gt;2002,H94&lt;2005),VLOOKUP(K94,Minimas!$A$15:$G$29,5),IF(AND(H94&gt;2004,H94&lt;2007),VLOOKUP(K94,Minimas!$A$15:$G$29,4),VLOOKUP(K94,Minimas!$A$15:$G$29,3))))),IF(H94&lt;2000,VLOOKUP(K94,Minimas!$H$15:$N$29,7),IF(AND(H94&gt;1999,H94&lt;2003),VLOOKUP(K94,Minimas!$H$15:$N$29,6),IF(AND(H94&gt;2002,H94&lt;2005),VLOOKUP(K94,Minimas!$H$15:$N$29,5),IF(AND(H94&gt;2004,H94&lt;2007),VLOOKUP(K94,Minimas!$H$15:$N$29,4),VLOOKUP(K94,Minimas!$H$15:$N$29,3)))))))</f>
        <v xml:space="preserve"> </v>
      </c>
      <c r="W94" s="107" t="str">
        <f t="shared" si="9"/>
        <v/>
      </c>
      <c r="X94" s="42"/>
      <c r="Y94" s="42"/>
      <c r="AB94" s="113" t="e">
        <f>T94-HLOOKUP(V94,Minimas!$C$3:$CD$12,2,FALSE)</f>
        <v>#VALUE!</v>
      </c>
      <c r="AC94" s="113" t="e">
        <f>T94-HLOOKUP(V94,Minimas!$C$3:$CD$12,3,FALSE)</f>
        <v>#VALUE!</v>
      </c>
      <c r="AD94" s="113" t="e">
        <f>T94-HLOOKUP(V94,Minimas!$C$3:$CD$12,4,FALSE)</f>
        <v>#VALUE!</v>
      </c>
      <c r="AE94" s="113" t="e">
        <f>T94-HLOOKUP(V94,Minimas!$C$3:$CD$12,5,FALSE)</f>
        <v>#VALUE!</v>
      </c>
      <c r="AF94" s="113" t="e">
        <f>T94-HLOOKUP(V94,Minimas!$C$3:$CD$12,6,FALSE)</f>
        <v>#VALUE!</v>
      </c>
      <c r="AG94" s="113" t="e">
        <f>T94-HLOOKUP(V94,Minimas!$C$3:$CD$12,7,FALSE)</f>
        <v>#VALUE!</v>
      </c>
      <c r="AH94" s="113" t="e">
        <f>T94-HLOOKUP(V94,Minimas!$C$3:$CD$12,8,FALSE)</f>
        <v>#VALUE!</v>
      </c>
      <c r="AI94" s="113" t="e">
        <f>T94-HLOOKUP(V94,Minimas!$C$3:$CD$12,9,FALSE)</f>
        <v>#VALUE!</v>
      </c>
      <c r="AJ94" s="113" t="e">
        <f>T94-HLOOKUP(V94,Minimas!$C$3:$CD$12,10,FALSE)</f>
        <v>#VALUE!</v>
      </c>
      <c r="AK94" s="114" t="str">
        <f t="shared" si="10"/>
        <v xml:space="preserve"> </v>
      </c>
      <c r="AL94" s="114"/>
      <c r="AM94" s="114" t="str">
        <f t="shared" si="11"/>
        <v xml:space="preserve"> </v>
      </c>
      <c r="AN94" s="114" t="str">
        <f t="shared" si="12"/>
        <v xml:space="preserve"> </v>
      </c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</row>
    <row r="95" spans="2:107" s="5" customFormat="1" ht="30" customHeight="1" x14ac:dyDescent="0.2">
      <c r="B95" s="83"/>
      <c r="C95" s="86"/>
      <c r="D95" s="87"/>
      <c r="E95" s="89"/>
      <c r="F95" s="117"/>
      <c r="G95" s="118"/>
      <c r="H95" s="91"/>
      <c r="I95" s="94"/>
      <c r="J95" s="95"/>
      <c r="K95" s="81"/>
      <c r="L95" s="100"/>
      <c r="M95" s="101"/>
      <c r="N95" s="101"/>
      <c r="O95" s="102" t="str">
        <f t="shared" si="13"/>
        <v/>
      </c>
      <c r="P95" s="100"/>
      <c r="Q95" s="101"/>
      <c r="R95" s="101"/>
      <c r="S95" s="102" t="str">
        <f t="shared" si="14"/>
        <v/>
      </c>
      <c r="T95" s="104" t="str">
        <f t="shared" si="15"/>
        <v/>
      </c>
      <c r="U95" s="105" t="str">
        <f t="shared" si="8"/>
        <v xml:space="preserve">   </v>
      </c>
      <c r="V95" s="106" t="str">
        <f>IF(E95=0," ",IF(E95="H",IF(H95&lt;2000,VLOOKUP(K95,Minimas!$A$15:$G$29,7),IF(AND(H95&gt;1999,H95&lt;2003),VLOOKUP(K95,Minimas!$A$15:$G$29,6),IF(AND(H95&gt;2002,H95&lt;2005),VLOOKUP(K95,Minimas!$A$15:$G$29,5),IF(AND(H95&gt;2004,H95&lt;2007),VLOOKUP(K95,Minimas!$A$15:$G$29,4),VLOOKUP(K95,Minimas!$A$15:$G$29,3))))),IF(H95&lt;2000,VLOOKUP(K95,Minimas!$H$15:$N$29,7),IF(AND(H95&gt;1999,H95&lt;2003),VLOOKUP(K95,Minimas!$H$15:$N$29,6),IF(AND(H95&gt;2002,H95&lt;2005),VLOOKUP(K95,Minimas!$H$15:$N$29,5),IF(AND(H95&gt;2004,H95&lt;2007),VLOOKUP(K95,Minimas!$H$15:$N$29,4),VLOOKUP(K95,Minimas!$H$15:$N$29,3)))))))</f>
        <v xml:space="preserve"> </v>
      </c>
      <c r="W95" s="107" t="str">
        <f t="shared" si="9"/>
        <v/>
      </c>
      <c r="X95" s="42"/>
      <c r="Y95" s="42"/>
      <c r="AB95" s="113" t="e">
        <f>T95-HLOOKUP(V95,Minimas!$C$3:$CD$12,2,FALSE)</f>
        <v>#VALUE!</v>
      </c>
      <c r="AC95" s="113" t="e">
        <f>T95-HLOOKUP(V95,Minimas!$C$3:$CD$12,3,FALSE)</f>
        <v>#VALUE!</v>
      </c>
      <c r="AD95" s="113" t="e">
        <f>T95-HLOOKUP(V95,Minimas!$C$3:$CD$12,4,FALSE)</f>
        <v>#VALUE!</v>
      </c>
      <c r="AE95" s="113" t="e">
        <f>T95-HLOOKUP(V95,Minimas!$C$3:$CD$12,5,FALSE)</f>
        <v>#VALUE!</v>
      </c>
      <c r="AF95" s="113" t="e">
        <f>T95-HLOOKUP(V95,Minimas!$C$3:$CD$12,6,FALSE)</f>
        <v>#VALUE!</v>
      </c>
      <c r="AG95" s="113" t="e">
        <f>T95-HLOOKUP(V95,Minimas!$C$3:$CD$12,7,FALSE)</f>
        <v>#VALUE!</v>
      </c>
      <c r="AH95" s="113" t="e">
        <f>T95-HLOOKUP(V95,Minimas!$C$3:$CD$12,8,FALSE)</f>
        <v>#VALUE!</v>
      </c>
      <c r="AI95" s="113" t="e">
        <f>T95-HLOOKUP(V95,Minimas!$C$3:$CD$12,9,FALSE)</f>
        <v>#VALUE!</v>
      </c>
      <c r="AJ95" s="113" t="e">
        <f>T95-HLOOKUP(V95,Minimas!$C$3:$CD$12,10,FALSE)</f>
        <v>#VALUE!</v>
      </c>
      <c r="AK95" s="114" t="str">
        <f t="shared" si="10"/>
        <v xml:space="preserve"> </v>
      </c>
      <c r="AL95" s="114"/>
      <c r="AM95" s="114" t="str">
        <f t="shared" si="11"/>
        <v xml:space="preserve"> </v>
      </c>
      <c r="AN95" s="114" t="str">
        <f t="shared" si="12"/>
        <v xml:space="preserve"> </v>
      </c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</row>
    <row r="96" spans="2:107" s="5" customFormat="1" ht="30" customHeight="1" x14ac:dyDescent="0.2">
      <c r="B96" s="83"/>
      <c r="C96" s="86"/>
      <c r="D96" s="87"/>
      <c r="E96" s="89"/>
      <c r="F96" s="117"/>
      <c r="G96" s="118"/>
      <c r="H96" s="91"/>
      <c r="I96" s="94"/>
      <c r="J96" s="95"/>
      <c r="K96" s="81"/>
      <c r="L96" s="100"/>
      <c r="M96" s="101"/>
      <c r="N96" s="101"/>
      <c r="O96" s="102" t="str">
        <f t="shared" si="13"/>
        <v/>
      </c>
      <c r="P96" s="100"/>
      <c r="Q96" s="101"/>
      <c r="R96" s="101"/>
      <c r="S96" s="102" t="str">
        <f t="shared" si="14"/>
        <v/>
      </c>
      <c r="T96" s="104" t="str">
        <f t="shared" si="15"/>
        <v/>
      </c>
      <c r="U96" s="105" t="str">
        <f t="shared" si="8"/>
        <v xml:space="preserve">   </v>
      </c>
      <c r="V96" s="106" t="str">
        <f>IF(E96=0," ",IF(E96="H",IF(H96&lt;2000,VLOOKUP(K96,Minimas!$A$15:$G$29,7),IF(AND(H96&gt;1999,H96&lt;2003),VLOOKUP(K96,Minimas!$A$15:$G$29,6),IF(AND(H96&gt;2002,H96&lt;2005),VLOOKUP(K96,Minimas!$A$15:$G$29,5),IF(AND(H96&gt;2004,H96&lt;2007),VLOOKUP(K96,Minimas!$A$15:$G$29,4),VLOOKUP(K96,Minimas!$A$15:$G$29,3))))),IF(H96&lt;2000,VLOOKUP(K96,Minimas!$H$15:$N$29,7),IF(AND(H96&gt;1999,H96&lt;2003),VLOOKUP(K96,Minimas!$H$15:$N$29,6),IF(AND(H96&gt;2002,H96&lt;2005),VLOOKUP(K96,Minimas!$H$15:$N$29,5),IF(AND(H96&gt;2004,H96&lt;2007),VLOOKUP(K96,Minimas!$H$15:$N$29,4),VLOOKUP(K96,Minimas!$H$15:$N$29,3)))))))</f>
        <v xml:space="preserve"> </v>
      </c>
      <c r="W96" s="107" t="str">
        <f t="shared" si="9"/>
        <v/>
      </c>
      <c r="X96" s="42"/>
      <c r="Y96" s="42"/>
      <c r="AB96" s="113" t="e">
        <f>T96-HLOOKUP(V96,Minimas!$C$3:$CD$12,2,FALSE)</f>
        <v>#VALUE!</v>
      </c>
      <c r="AC96" s="113" t="e">
        <f>T96-HLOOKUP(V96,Minimas!$C$3:$CD$12,3,FALSE)</f>
        <v>#VALUE!</v>
      </c>
      <c r="AD96" s="113" t="e">
        <f>T96-HLOOKUP(V96,Minimas!$C$3:$CD$12,4,FALSE)</f>
        <v>#VALUE!</v>
      </c>
      <c r="AE96" s="113" t="e">
        <f>T96-HLOOKUP(V96,Minimas!$C$3:$CD$12,5,FALSE)</f>
        <v>#VALUE!</v>
      </c>
      <c r="AF96" s="113" t="e">
        <f>T96-HLOOKUP(V96,Minimas!$C$3:$CD$12,6,FALSE)</f>
        <v>#VALUE!</v>
      </c>
      <c r="AG96" s="113" t="e">
        <f>T96-HLOOKUP(V96,Minimas!$C$3:$CD$12,7,FALSE)</f>
        <v>#VALUE!</v>
      </c>
      <c r="AH96" s="113" t="e">
        <f>T96-HLOOKUP(V96,Minimas!$C$3:$CD$12,8,FALSE)</f>
        <v>#VALUE!</v>
      </c>
      <c r="AI96" s="113" t="e">
        <f>T96-HLOOKUP(V96,Minimas!$C$3:$CD$12,9,FALSE)</f>
        <v>#VALUE!</v>
      </c>
      <c r="AJ96" s="113" t="e">
        <f>T96-HLOOKUP(V96,Minimas!$C$3:$CD$12,10,FALSE)</f>
        <v>#VALUE!</v>
      </c>
      <c r="AK96" s="114" t="str">
        <f t="shared" si="10"/>
        <v xml:space="preserve"> </v>
      </c>
      <c r="AL96" s="114"/>
      <c r="AM96" s="114" t="str">
        <f t="shared" si="11"/>
        <v xml:space="preserve"> </v>
      </c>
      <c r="AN96" s="114" t="str">
        <f t="shared" si="12"/>
        <v xml:space="preserve"> </v>
      </c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</row>
    <row r="97" spans="2:107" s="5" customFormat="1" ht="30" customHeight="1" x14ac:dyDescent="0.2">
      <c r="B97" s="83"/>
      <c r="C97" s="86"/>
      <c r="D97" s="87"/>
      <c r="E97" s="89"/>
      <c r="F97" s="117"/>
      <c r="G97" s="118"/>
      <c r="H97" s="91"/>
      <c r="I97" s="94"/>
      <c r="J97" s="95"/>
      <c r="K97" s="81"/>
      <c r="L97" s="100"/>
      <c r="M97" s="101"/>
      <c r="N97" s="101"/>
      <c r="O97" s="102" t="str">
        <f t="shared" si="13"/>
        <v/>
      </c>
      <c r="P97" s="100"/>
      <c r="Q97" s="101"/>
      <c r="R97" s="101"/>
      <c r="S97" s="102" t="str">
        <f t="shared" si="14"/>
        <v/>
      </c>
      <c r="T97" s="104" t="str">
        <f t="shared" si="15"/>
        <v/>
      </c>
      <c r="U97" s="105" t="str">
        <f t="shared" si="8"/>
        <v xml:space="preserve">   </v>
      </c>
      <c r="V97" s="106" t="str">
        <f>IF(E97=0," ",IF(E97="H",IF(H97&lt;2000,VLOOKUP(K97,Minimas!$A$15:$G$29,7),IF(AND(H97&gt;1999,H97&lt;2003),VLOOKUP(K97,Minimas!$A$15:$G$29,6),IF(AND(H97&gt;2002,H97&lt;2005),VLOOKUP(K97,Minimas!$A$15:$G$29,5),IF(AND(H97&gt;2004,H97&lt;2007),VLOOKUP(K97,Minimas!$A$15:$G$29,4),VLOOKUP(K97,Minimas!$A$15:$G$29,3))))),IF(H97&lt;2000,VLOOKUP(K97,Minimas!$H$15:$N$29,7),IF(AND(H97&gt;1999,H97&lt;2003),VLOOKUP(K97,Minimas!$H$15:$N$29,6),IF(AND(H97&gt;2002,H97&lt;2005),VLOOKUP(K97,Minimas!$H$15:$N$29,5),IF(AND(H97&gt;2004,H97&lt;2007),VLOOKUP(K97,Minimas!$H$15:$N$29,4),VLOOKUP(K97,Minimas!$H$15:$N$29,3)))))))</f>
        <v xml:space="preserve"> </v>
      </c>
      <c r="W97" s="107" t="str">
        <f t="shared" si="9"/>
        <v/>
      </c>
      <c r="X97" s="42"/>
      <c r="Y97" s="42"/>
      <c r="AB97" s="113" t="e">
        <f>T97-HLOOKUP(V97,Minimas!$C$3:$CD$12,2,FALSE)</f>
        <v>#VALUE!</v>
      </c>
      <c r="AC97" s="113" t="e">
        <f>T97-HLOOKUP(V97,Minimas!$C$3:$CD$12,3,FALSE)</f>
        <v>#VALUE!</v>
      </c>
      <c r="AD97" s="113" t="e">
        <f>T97-HLOOKUP(V97,Minimas!$C$3:$CD$12,4,FALSE)</f>
        <v>#VALUE!</v>
      </c>
      <c r="AE97" s="113" t="e">
        <f>T97-HLOOKUP(V97,Minimas!$C$3:$CD$12,5,FALSE)</f>
        <v>#VALUE!</v>
      </c>
      <c r="AF97" s="113" t="e">
        <f>T97-HLOOKUP(V97,Minimas!$C$3:$CD$12,6,FALSE)</f>
        <v>#VALUE!</v>
      </c>
      <c r="AG97" s="113" t="e">
        <f>T97-HLOOKUP(V97,Minimas!$C$3:$CD$12,7,FALSE)</f>
        <v>#VALUE!</v>
      </c>
      <c r="AH97" s="113" t="e">
        <f>T97-HLOOKUP(V97,Minimas!$C$3:$CD$12,8,FALSE)</f>
        <v>#VALUE!</v>
      </c>
      <c r="AI97" s="113" t="e">
        <f>T97-HLOOKUP(V97,Minimas!$C$3:$CD$12,9,FALSE)</f>
        <v>#VALUE!</v>
      </c>
      <c r="AJ97" s="113" t="e">
        <f>T97-HLOOKUP(V97,Minimas!$C$3:$CD$12,10,FALSE)</f>
        <v>#VALUE!</v>
      </c>
      <c r="AK97" s="114" t="str">
        <f t="shared" si="10"/>
        <v xml:space="preserve"> </v>
      </c>
      <c r="AL97" s="114"/>
      <c r="AM97" s="114" t="str">
        <f t="shared" si="11"/>
        <v xml:space="preserve"> </v>
      </c>
      <c r="AN97" s="114" t="str">
        <f t="shared" si="12"/>
        <v xml:space="preserve"> </v>
      </c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</row>
    <row r="98" spans="2:107" s="5" customFormat="1" ht="30" customHeight="1" x14ac:dyDescent="0.2">
      <c r="B98" s="83"/>
      <c r="C98" s="86"/>
      <c r="D98" s="87"/>
      <c r="E98" s="89"/>
      <c r="F98" s="117"/>
      <c r="G98" s="118"/>
      <c r="H98" s="91"/>
      <c r="I98" s="94"/>
      <c r="J98" s="95"/>
      <c r="K98" s="81"/>
      <c r="L98" s="100"/>
      <c r="M98" s="101"/>
      <c r="N98" s="101"/>
      <c r="O98" s="102" t="str">
        <f t="shared" si="13"/>
        <v/>
      </c>
      <c r="P98" s="100"/>
      <c r="Q98" s="101"/>
      <c r="R98" s="101"/>
      <c r="S98" s="102" t="str">
        <f t="shared" si="14"/>
        <v/>
      </c>
      <c r="T98" s="104" t="str">
        <f t="shared" si="15"/>
        <v/>
      </c>
      <c r="U98" s="105" t="str">
        <f t="shared" si="8"/>
        <v xml:space="preserve">   </v>
      </c>
      <c r="V98" s="106" t="str">
        <f>IF(E98=0," ",IF(E98="H",IF(H98&lt;2000,VLOOKUP(K98,Minimas!$A$15:$G$29,7),IF(AND(H98&gt;1999,H98&lt;2003),VLOOKUP(K98,Minimas!$A$15:$G$29,6),IF(AND(H98&gt;2002,H98&lt;2005),VLOOKUP(K98,Minimas!$A$15:$G$29,5),IF(AND(H98&gt;2004,H98&lt;2007),VLOOKUP(K98,Minimas!$A$15:$G$29,4),VLOOKUP(K98,Minimas!$A$15:$G$29,3))))),IF(H98&lt;2000,VLOOKUP(K98,Minimas!$H$15:$N$29,7),IF(AND(H98&gt;1999,H98&lt;2003),VLOOKUP(K98,Minimas!$H$15:$N$29,6),IF(AND(H98&gt;2002,H98&lt;2005),VLOOKUP(K98,Minimas!$H$15:$N$29,5),IF(AND(H98&gt;2004,H98&lt;2007),VLOOKUP(K98,Minimas!$H$15:$N$29,4),VLOOKUP(K98,Minimas!$H$15:$N$29,3)))))))</f>
        <v xml:space="preserve"> </v>
      </c>
      <c r="W98" s="107" t="str">
        <f t="shared" si="9"/>
        <v/>
      </c>
      <c r="X98" s="42"/>
      <c r="Y98" s="42"/>
      <c r="AB98" s="113" t="e">
        <f>T98-HLOOKUP(V98,Minimas!$C$3:$CD$12,2,FALSE)</f>
        <v>#VALUE!</v>
      </c>
      <c r="AC98" s="113" t="e">
        <f>T98-HLOOKUP(V98,Minimas!$C$3:$CD$12,3,FALSE)</f>
        <v>#VALUE!</v>
      </c>
      <c r="AD98" s="113" t="e">
        <f>T98-HLOOKUP(V98,Minimas!$C$3:$CD$12,4,FALSE)</f>
        <v>#VALUE!</v>
      </c>
      <c r="AE98" s="113" t="e">
        <f>T98-HLOOKUP(V98,Minimas!$C$3:$CD$12,5,FALSE)</f>
        <v>#VALUE!</v>
      </c>
      <c r="AF98" s="113" t="e">
        <f>T98-HLOOKUP(V98,Minimas!$C$3:$CD$12,6,FALSE)</f>
        <v>#VALUE!</v>
      </c>
      <c r="AG98" s="113" t="e">
        <f>T98-HLOOKUP(V98,Minimas!$C$3:$CD$12,7,FALSE)</f>
        <v>#VALUE!</v>
      </c>
      <c r="AH98" s="113" t="e">
        <f>T98-HLOOKUP(V98,Minimas!$C$3:$CD$12,8,FALSE)</f>
        <v>#VALUE!</v>
      </c>
      <c r="AI98" s="113" t="e">
        <f>T98-HLOOKUP(V98,Minimas!$C$3:$CD$12,9,FALSE)</f>
        <v>#VALUE!</v>
      </c>
      <c r="AJ98" s="113" t="e">
        <f>T98-HLOOKUP(V98,Minimas!$C$3:$CD$12,10,FALSE)</f>
        <v>#VALUE!</v>
      </c>
      <c r="AK98" s="114" t="str">
        <f t="shared" si="10"/>
        <v xml:space="preserve"> </v>
      </c>
      <c r="AL98" s="114"/>
      <c r="AM98" s="114" t="str">
        <f t="shared" si="11"/>
        <v xml:space="preserve"> </v>
      </c>
      <c r="AN98" s="114" t="str">
        <f t="shared" si="12"/>
        <v xml:space="preserve"> </v>
      </c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</row>
    <row r="99" spans="2:107" s="5" customFormat="1" ht="30" customHeight="1" x14ac:dyDescent="0.2">
      <c r="B99" s="83"/>
      <c r="C99" s="86"/>
      <c r="D99" s="87"/>
      <c r="E99" s="89"/>
      <c r="F99" s="117"/>
      <c r="G99" s="118"/>
      <c r="H99" s="91"/>
      <c r="I99" s="94"/>
      <c r="J99" s="95"/>
      <c r="K99" s="81"/>
      <c r="L99" s="100"/>
      <c r="M99" s="101"/>
      <c r="N99" s="101"/>
      <c r="O99" s="102" t="str">
        <f t="shared" si="13"/>
        <v/>
      </c>
      <c r="P99" s="100"/>
      <c r="Q99" s="101"/>
      <c r="R99" s="101"/>
      <c r="S99" s="102" t="str">
        <f t="shared" si="14"/>
        <v/>
      </c>
      <c r="T99" s="104" t="str">
        <f t="shared" si="15"/>
        <v/>
      </c>
      <c r="U99" s="105" t="str">
        <f t="shared" si="8"/>
        <v xml:space="preserve">   </v>
      </c>
      <c r="V99" s="106" t="str">
        <f>IF(E99=0," ",IF(E99="H",IF(H99&lt;2000,VLOOKUP(K99,Minimas!$A$15:$G$29,7),IF(AND(H99&gt;1999,H99&lt;2003),VLOOKUP(K99,Minimas!$A$15:$G$29,6),IF(AND(H99&gt;2002,H99&lt;2005),VLOOKUP(K99,Minimas!$A$15:$G$29,5),IF(AND(H99&gt;2004,H99&lt;2007),VLOOKUP(K99,Minimas!$A$15:$G$29,4),VLOOKUP(K99,Minimas!$A$15:$G$29,3))))),IF(H99&lt;2000,VLOOKUP(K99,Minimas!$H$15:$N$29,7),IF(AND(H99&gt;1999,H99&lt;2003),VLOOKUP(K99,Minimas!$H$15:$N$29,6),IF(AND(H99&gt;2002,H99&lt;2005),VLOOKUP(K99,Minimas!$H$15:$N$29,5),IF(AND(H99&gt;2004,H99&lt;2007),VLOOKUP(K99,Minimas!$H$15:$N$29,4),VLOOKUP(K99,Minimas!$H$15:$N$29,3)))))))</f>
        <v xml:space="preserve"> </v>
      </c>
      <c r="W99" s="107" t="str">
        <f t="shared" si="9"/>
        <v/>
      </c>
      <c r="X99" s="42"/>
      <c r="Y99" s="42"/>
      <c r="AB99" s="113" t="e">
        <f>T99-HLOOKUP(V99,Minimas!$C$3:$CD$12,2,FALSE)</f>
        <v>#VALUE!</v>
      </c>
      <c r="AC99" s="113" t="e">
        <f>T99-HLOOKUP(V99,Minimas!$C$3:$CD$12,3,FALSE)</f>
        <v>#VALUE!</v>
      </c>
      <c r="AD99" s="113" t="e">
        <f>T99-HLOOKUP(V99,Minimas!$C$3:$CD$12,4,FALSE)</f>
        <v>#VALUE!</v>
      </c>
      <c r="AE99" s="113" t="e">
        <f>T99-HLOOKUP(V99,Minimas!$C$3:$CD$12,5,FALSE)</f>
        <v>#VALUE!</v>
      </c>
      <c r="AF99" s="113" t="e">
        <f>T99-HLOOKUP(V99,Minimas!$C$3:$CD$12,6,FALSE)</f>
        <v>#VALUE!</v>
      </c>
      <c r="AG99" s="113" t="e">
        <f>T99-HLOOKUP(V99,Minimas!$C$3:$CD$12,7,FALSE)</f>
        <v>#VALUE!</v>
      </c>
      <c r="AH99" s="113" t="e">
        <f>T99-HLOOKUP(V99,Minimas!$C$3:$CD$12,8,FALSE)</f>
        <v>#VALUE!</v>
      </c>
      <c r="AI99" s="113" t="e">
        <f>T99-HLOOKUP(V99,Minimas!$C$3:$CD$12,9,FALSE)</f>
        <v>#VALUE!</v>
      </c>
      <c r="AJ99" s="113" t="e">
        <f>T99-HLOOKUP(V99,Minimas!$C$3:$CD$12,10,FALSE)</f>
        <v>#VALUE!</v>
      </c>
      <c r="AK99" s="114" t="str">
        <f t="shared" si="10"/>
        <v xml:space="preserve"> </v>
      </c>
      <c r="AL99" s="114"/>
      <c r="AM99" s="114" t="str">
        <f t="shared" si="11"/>
        <v xml:space="preserve"> </v>
      </c>
      <c r="AN99" s="114" t="str">
        <f t="shared" si="12"/>
        <v xml:space="preserve"> </v>
      </c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</row>
    <row r="100" spans="2:107" s="5" customFormat="1" ht="30" customHeight="1" x14ac:dyDescent="0.2">
      <c r="B100" s="83"/>
      <c r="C100" s="86"/>
      <c r="D100" s="87"/>
      <c r="E100" s="89"/>
      <c r="F100" s="117"/>
      <c r="G100" s="118"/>
      <c r="H100" s="91"/>
      <c r="I100" s="94"/>
      <c r="J100" s="95"/>
      <c r="K100" s="81"/>
      <c r="L100" s="100"/>
      <c r="M100" s="101"/>
      <c r="N100" s="101"/>
      <c r="O100" s="102" t="str">
        <f t="shared" si="13"/>
        <v/>
      </c>
      <c r="P100" s="100"/>
      <c r="Q100" s="101"/>
      <c r="R100" s="101"/>
      <c r="S100" s="102" t="str">
        <f t="shared" si="14"/>
        <v/>
      </c>
      <c r="T100" s="104" t="str">
        <f t="shared" si="15"/>
        <v/>
      </c>
      <c r="U100" s="105" t="str">
        <f t="shared" si="8"/>
        <v xml:space="preserve">   </v>
      </c>
      <c r="V100" s="106" t="str">
        <f>IF(E100=0," ",IF(E100="H",IF(H100&lt;2000,VLOOKUP(K100,Minimas!$A$15:$G$29,7),IF(AND(H100&gt;1999,H100&lt;2003),VLOOKUP(K100,Minimas!$A$15:$G$29,6),IF(AND(H100&gt;2002,H100&lt;2005),VLOOKUP(K100,Minimas!$A$15:$G$29,5),IF(AND(H100&gt;2004,H100&lt;2007),VLOOKUP(K100,Minimas!$A$15:$G$29,4),VLOOKUP(K100,Minimas!$A$15:$G$29,3))))),IF(H100&lt;2000,VLOOKUP(K100,Minimas!$H$15:$N$29,7),IF(AND(H100&gt;1999,H100&lt;2003),VLOOKUP(K100,Minimas!$H$15:$N$29,6),IF(AND(H100&gt;2002,H100&lt;2005),VLOOKUP(K100,Minimas!$H$15:$N$29,5),IF(AND(H100&gt;2004,H100&lt;2007),VLOOKUP(K100,Minimas!$H$15:$N$29,4),VLOOKUP(K100,Minimas!$H$15:$N$29,3)))))))</f>
        <v xml:space="preserve"> </v>
      </c>
      <c r="W100" s="107" t="str">
        <f t="shared" si="9"/>
        <v/>
      </c>
      <c r="X100" s="42"/>
      <c r="Y100" s="42"/>
      <c r="AB100" s="113" t="e">
        <f>T100-HLOOKUP(V100,Minimas!$C$3:$CD$12,2,FALSE)</f>
        <v>#VALUE!</v>
      </c>
      <c r="AC100" s="113" t="e">
        <f>T100-HLOOKUP(V100,Minimas!$C$3:$CD$12,3,FALSE)</f>
        <v>#VALUE!</v>
      </c>
      <c r="AD100" s="113" t="e">
        <f>T100-HLOOKUP(V100,Minimas!$C$3:$CD$12,4,FALSE)</f>
        <v>#VALUE!</v>
      </c>
      <c r="AE100" s="113" t="e">
        <f>T100-HLOOKUP(V100,Minimas!$C$3:$CD$12,5,FALSE)</f>
        <v>#VALUE!</v>
      </c>
      <c r="AF100" s="113" t="e">
        <f>T100-HLOOKUP(V100,Minimas!$C$3:$CD$12,6,FALSE)</f>
        <v>#VALUE!</v>
      </c>
      <c r="AG100" s="113" t="e">
        <f>T100-HLOOKUP(V100,Minimas!$C$3:$CD$12,7,FALSE)</f>
        <v>#VALUE!</v>
      </c>
      <c r="AH100" s="113" t="e">
        <f>T100-HLOOKUP(V100,Minimas!$C$3:$CD$12,8,FALSE)</f>
        <v>#VALUE!</v>
      </c>
      <c r="AI100" s="113" t="e">
        <f>T100-HLOOKUP(V100,Minimas!$C$3:$CD$12,9,FALSE)</f>
        <v>#VALUE!</v>
      </c>
      <c r="AJ100" s="113" t="e">
        <f>T100-HLOOKUP(V100,Minimas!$C$3:$CD$12,10,FALSE)</f>
        <v>#VALUE!</v>
      </c>
      <c r="AK100" s="114" t="str">
        <f t="shared" si="10"/>
        <v xml:space="preserve"> </v>
      </c>
      <c r="AL100" s="114"/>
      <c r="AM100" s="114" t="str">
        <f t="shared" si="11"/>
        <v xml:space="preserve"> </v>
      </c>
      <c r="AN100" s="114" t="str">
        <f t="shared" si="12"/>
        <v xml:space="preserve"> </v>
      </c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</row>
    <row r="101" spans="2:107" s="5" customFormat="1" ht="30" customHeight="1" x14ac:dyDescent="0.2">
      <c r="B101" s="83"/>
      <c r="C101" s="86"/>
      <c r="D101" s="87"/>
      <c r="E101" s="89"/>
      <c r="F101" s="117"/>
      <c r="G101" s="118"/>
      <c r="H101" s="91"/>
      <c r="I101" s="94"/>
      <c r="J101" s="95"/>
      <c r="K101" s="81"/>
      <c r="L101" s="100"/>
      <c r="M101" s="101"/>
      <c r="N101" s="101"/>
      <c r="O101" s="102" t="str">
        <f t="shared" si="13"/>
        <v/>
      </c>
      <c r="P101" s="100"/>
      <c r="Q101" s="101"/>
      <c r="R101" s="101"/>
      <c r="S101" s="102" t="str">
        <f t="shared" si="14"/>
        <v/>
      </c>
      <c r="T101" s="104" t="str">
        <f t="shared" si="15"/>
        <v/>
      </c>
      <c r="U101" s="105" t="str">
        <f t="shared" si="8"/>
        <v xml:space="preserve">   </v>
      </c>
      <c r="V101" s="106" t="str">
        <f>IF(E101=0," ",IF(E101="H",IF(H101&lt;2000,VLOOKUP(K101,Minimas!$A$15:$G$29,7),IF(AND(H101&gt;1999,H101&lt;2003),VLOOKUP(K101,Minimas!$A$15:$G$29,6),IF(AND(H101&gt;2002,H101&lt;2005),VLOOKUP(K101,Minimas!$A$15:$G$29,5),IF(AND(H101&gt;2004,H101&lt;2007),VLOOKUP(K101,Minimas!$A$15:$G$29,4),VLOOKUP(K101,Minimas!$A$15:$G$29,3))))),IF(H101&lt;2000,VLOOKUP(K101,Minimas!$H$15:$N$29,7),IF(AND(H101&gt;1999,H101&lt;2003),VLOOKUP(K101,Minimas!$H$15:$N$29,6),IF(AND(H101&gt;2002,H101&lt;2005),VLOOKUP(K101,Minimas!$H$15:$N$29,5),IF(AND(H101&gt;2004,H101&lt;2007),VLOOKUP(K101,Minimas!$H$15:$N$29,4),VLOOKUP(K101,Minimas!$H$15:$N$29,3)))))))</f>
        <v xml:space="preserve"> </v>
      </c>
      <c r="W101" s="107" t="str">
        <f t="shared" si="9"/>
        <v/>
      </c>
      <c r="X101" s="42"/>
      <c r="Y101" s="42"/>
      <c r="AB101" s="113" t="e">
        <f>T101-HLOOKUP(V101,Minimas!$C$3:$CD$12,2,FALSE)</f>
        <v>#VALUE!</v>
      </c>
      <c r="AC101" s="113" t="e">
        <f>T101-HLOOKUP(V101,Minimas!$C$3:$CD$12,3,FALSE)</f>
        <v>#VALUE!</v>
      </c>
      <c r="AD101" s="113" t="e">
        <f>T101-HLOOKUP(V101,Minimas!$C$3:$CD$12,4,FALSE)</f>
        <v>#VALUE!</v>
      </c>
      <c r="AE101" s="113" t="e">
        <f>T101-HLOOKUP(V101,Minimas!$C$3:$CD$12,5,FALSE)</f>
        <v>#VALUE!</v>
      </c>
      <c r="AF101" s="113" t="e">
        <f>T101-HLOOKUP(V101,Minimas!$C$3:$CD$12,6,FALSE)</f>
        <v>#VALUE!</v>
      </c>
      <c r="AG101" s="113" t="e">
        <f>T101-HLOOKUP(V101,Minimas!$C$3:$CD$12,7,FALSE)</f>
        <v>#VALUE!</v>
      </c>
      <c r="AH101" s="113" t="e">
        <f>T101-HLOOKUP(V101,Minimas!$C$3:$CD$12,8,FALSE)</f>
        <v>#VALUE!</v>
      </c>
      <c r="AI101" s="113" t="e">
        <f>T101-HLOOKUP(V101,Minimas!$C$3:$CD$12,9,FALSE)</f>
        <v>#VALUE!</v>
      </c>
      <c r="AJ101" s="113" t="e">
        <f>T101-HLOOKUP(V101,Minimas!$C$3:$CD$12,10,FALSE)</f>
        <v>#VALUE!</v>
      </c>
      <c r="AK101" s="114" t="str">
        <f t="shared" si="10"/>
        <v xml:space="preserve"> </v>
      </c>
      <c r="AL101" s="114"/>
      <c r="AM101" s="114" t="str">
        <f t="shared" si="11"/>
        <v xml:space="preserve"> </v>
      </c>
      <c r="AN101" s="114" t="str">
        <f t="shared" si="12"/>
        <v xml:space="preserve"> </v>
      </c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</row>
    <row r="102" spans="2:107" s="5" customFormat="1" ht="30" customHeight="1" x14ac:dyDescent="0.2">
      <c r="B102" s="83"/>
      <c r="C102" s="86"/>
      <c r="D102" s="87"/>
      <c r="E102" s="89"/>
      <c r="F102" s="117"/>
      <c r="G102" s="118"/>
      <c r="H102" s="91"/>
      <c r="I102" s="94"/>
      <c r="J102" s="95"/>
      <c r="K102" s="81"/>
      <c r="L102" s="100"/>
      <c r="M102" s="101"/>
      <c r="N102" s="101"/>
      <c r="O102" s="102" t="str">
        <f t="shared" si="13"/>
        <v/>
      </c>
      <c r="P102" s="100"/>
      <c r="Q102" s="101"/>
      <c r="R102" s="101"/>
      <c r="S102" s="102" t="str">
        <f t="shared" si="14"/>
        <v/>
      </c>
      <c r="T102" s="104" t="str">
        <f t="shared" si="15"/>
        <v/>
      </c>
      <c r="U102" s="105" t="str">
        <f t="shared" si="8"/>
        <v xml:space="preserve">   </v>
      </c>
      <c r="V102" s="106" t="str">
        <f>IF(E102=0," ",IF(E102="H",IF(H102&lt;2000,VLOOKUP(K102,Minimas!$A$15:$G$29,7),IF(AND(H102&gt;1999,H102&lt;2003),VLOOKUP(K102,Minimas!$A$15:$G$29,6),IF(AND(H102&gt;2002,H102&lt;2005),VLOOKUP(K102,Minimas!$A$15:$G$29,5),IF(AND(H102&gt;2004,H102&lt;2007),VLOOKUP(K102,Minimas!$A$15:$G$29,4),VLOOKUP(K102,Minimas!$A$15:$G$29,3))))),IF(H102&lt;2000,VLOOKUP(K102,Minimas!$H$15:$N$29,7),IF(AND(H102&gt;1999,H102&lt;2003),VLOOKUP(K102,Minimas!$H$15:$N$29,6),IF(AND(H102&gt;2002,H102&lt;2005),VLOOKUP(K102,Minimas!$H$15:$N$29,5),IF(AND(H102&gt;2004,H102&lt;2007),VLOOKUP(K102,Minimas!$H$15:$N$29,4),VLOOKUP(K102,Minimas!$H$15:$N$29,3)))))))</f>
        <v xml:space="preserve"> </v>
      </c>
      <c r="W102" s="107" t="str">
        <f t="shared" si="9"/>
        <v/>
      </c>
      <c r="X102" s="42"/>
      <c r="Y102" s="42"/>
      <c r="AB102" s="113" t="e">
        <f>T102-HLOOKUP(V102,Minimas!$C$3:$CD$12,2,FALSE)</f>
        <v>#VALUE!</v>
      </c>
      <c r="AC102" s="113" t="e">
        <f>T102-HLOOKUP(V102,Minimas!$C$3:$CD$12,3,FALSE)</f>
        <v>#VALUE!</v>
      </c>
      <c r="AD102" s="113" t="e">
        <f>T102-HLOOKUP(V102,Minimas!$C$3:$CD$12,4,FALSE)</f>
        <v>#VALUE!</v>
      </c>
      <c r="AE102" s="113" t="e">
        <f>T102-HLOOKUP(V102,Minimas!$C$3:$CD$12,5,FALSE)</f>
        <v>#VALUE!</v>
      </c>
      <c r="AF102" s="113" t="e">
        <f>T102-HLOOKUP(V102,Minimas!$C$3:$CD$12,6,FALSE)</f>
        <v>#VALUE!</v>
      </c>
      <c r="AG102" s="113" t="e">
        <f>T102-HLOOKUP(V102,Minimas!$C$3:$CD$12,7,FALSE)</f>
        <v>#VALUE!</v>
      </c>
      <c r="AH102" s="113" t="e">
        <f>T102-HLOOKUP(V102,Minimas!$C$3:$CD$12,8,FALSE)</f>
        <v>#VALUE!</v>
      </c>
      <c r="AI102" s="113" t="e">
        <f>T102-HLOOKUP(V102,Minimas!$C$3:$CD$12,9,FALSE)</f>
        <v>#VALUE!</v>
      </c>
      <c r="AJ102" s="113" t="e">
        <f>T102-HLOOKUP(V102,Minimas!$C$3:$CD$12,10,FALSE)</f>
        <v>#VALUE!</v>
      </c>
      <c r="AK102" s="114" t="str">
        <f t="shared" si="10"/>
        <v xml:space="preserve"> </v>
      </c>
      <c r="AL102" s="114"/>
      <c r="AM102" s="114" t="str">
        <f t="shared" si="11"/>
        <v xml:space="preserve"> </v>
      </c>
      <c r="AN102" s="114" t="str">
        <f t="shared" si="12"/>
        <v xml:space="preserve"> </v>
      </c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</row>
    <row r="103" spans="2:107" s="5" customFormat="1" ht="30" customHeight="1" x14ac:dyDescent="0.2">
      <c r="B103" s="83"/>
      <c r="C103" s="86"/>
      <c r="D103" s="87"/>
      <c r="E103" s="89"/>
      <c r="F103" s="117"/>
      <c r="G103" s="118"/>
      <c r="H103" s="91"/>
      <c r="I103" s="94"/>
      <c r="J103" s="95"/>
      <c r="K103" s="81"/>
      <c r="L103" s="100"/>
      <c r="M103" s="101"/>
      <c r="N103" s="101"/>
      <c r="O103" s="102" t="str">
        <f t="shared" si="13"/>
        <v/>
      </c>
      <c r="P103" s="100"/>
      <c r="Q103" s="101"/>
      <c r="R103" s="101"/>
      <c r="S103" s="102" t="str">
        <f t="shared" si="14"/>
        <v/>
      </c>
      <c r="T103" s="104" t="str">
        <f t="shared" si="15"/>
        <v/>
      </c>
      <c r="U103" s="105" t="str">
        <f t="shared" si="8"/>
        <v xml:space="preserve">   </v>
      </c>
      <c r="V103" s="106" t="str">
        <f>IF(E103=0," ",IF(E103="H",IF(H103&lt;2000,VLOOKUP(K103,Minimas!$A$15:$G$29,7),IF(AND(H103&gt;1999,H103&lt;2003),VLOOKUP(K103,Minimas!$A$15:$G$29,6),IF(AND(H103&gt;2002,H103&lt;2005),VLOOKUP(K103,Minimas!$A$15:$G$29,5),IF(AND(H103&gt;2004,H103&lt;2007),VLOOKUP(K103,Minimas!$A$15:$G$29,4),VLOOKUP(K103,Minimas!$A$15:$G$29,3))))),IF(H103&lt;2000,VLOOKUP(K103,Minimas!$H$15:$N$29,7),IF(AND(H103&gt;1999,H103&lt;2003),VLOOKUP(K103,Minimas!$H$15:$N$29,6),IF(AND(H103&gt;2002,H103&lt;2005),VLOOKUP(K103,Minimas!$H$15:$N$29,5),IF(AND(H103&gt;2004,H103&lt;2007),VLOOKUP(K103,Minimas!$H$15:$N$29,4),VLOOKUP(K103,Minimas!$H$15:$N$29,3)))))))</f>
        <v xml:space="preserve"> </v>
      </c>
      <c r="W103" s="107" t="str">
        <f t="shared" si="9"/>
        <v/>
      </c>
      <c r="X103" s="42"/>
      <c r="Y103" s="42"/>
      <c r="AB103" s="113" t="e">
        <f>T103-HLOOKUP(V103,Minimas!$C$3:$CD$12,2,FALSE)</f>
        <v>#VALUE!</v>
      </c>
      <c r="AC103" s="113" t="e">
        <f>T103-HLOOKUP(V103,Minimas!$C$3:$CD$12,3,FALSE)</f>
        <v>#VALUE!</v>
      </c>
      <c r="AD103" s="113" t="e">
        <f>T103-HLOOKUP(V103,Minimas!$C$3:$CD$12,4,FALSE)</f>
        <v>#VALUE!</v>
      </c>
      <c r="AE103" s="113" t="e">
        <f>T103-HLOOKUP(V103,Minimas!$C$3:$CD$12,5,FALSE)</f>
        <v>#VALUE!</v>
      </c>
      <c r="AF103" s="113" t="e">
        <f>T103-HLOOKUP(V103,Minimas!$C$3:$CD$12,6,FALSE)</f>
        <v>#VALUE!</v>
      </c>
      <c r="AG103" s="113" t="e">
        <f>T103-HLOOKUP(V103,Minimas!$C$3:$CD$12,7,FALSE)</f>
        <v>#VALUE!</v>
      </c>
      <c r="AH103" s="113" t="e">
        <f>T103-HLOOKUP(V103,Minimas!$C$3:$CD$12,8,FALSE)</f>
        <v>#VALUE!</v>
      </c>
      <c r="AI103" s="113" t="e">
        <f>T103-HLOOKUP(V103,Minimas!$C$3:$CD$12,9,FALSE)</f>
        <v>#VALUE!</v>
      </c>
      <c r="AJ103" s="113" t="e">
        <f>T103-HLOOKUP(V103,Minimas!$C$3:$CD$12,10,FALSE)</f>
        <v>#VALUE!</v>
      </c>
      <c r="AK103" s="114" t="str">
        <f t="shared" si="10"/>
        <v xml:space="preserve"> </v>
      </c>
      <c r="AL103" s="114"/>
      <c r="AM103" s="114" t="str">
        <f t="shared" si="11"/>
        <v xml:space="preserve"> </v>
      </c>
      <c r="AN103" s="114" t="str">
        <f t="shared" si="12"/>
        <v xml:space="preserve"> </v>
      </c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</row>
    <row r="104" spans="2:107" s="5" customFormat="1" ht="30" customHeight="1" x14ac:dyDescent="0.2">
      <c r="B104" s="83"/>
      <c r="C104" s="86"/>
      <c r="D104" s="87"/>
      <c r="E104" s="89"/>
      <c r="F104" s="117"/>
      <c r="G104" s="118"/>
      <c r="H104" s="91"/>
      <c r="I104" s="94"/>
      <c r="J104" s="95"/>
      <c r="K104" s="81"/>
      <c r="L104" s="100"/>
      <c r="M104" s="101"/>
      <c r="N104" s="101"/>
      <c r="O104" s="102" t="str">
        <f t="shared" si="13"/>
        <v/>
      </c>
      <c r="P104" s="100"/>
      <c r="Q104" s="101"/>
      <c r="R104" s="101"/>
      <c r="S104" s="102" t="str">
        <f t="shared" si="14"/>
        <v/>
      </c>
      <c r="T104" s="104" t="str">
        <f t="shared" si="15"/>
        <v/>
      </c>
      <c r="U104" s="105" t="str">
        <f t="shared" si="8"/>
        <v xml:space="preserve">   </v>
      </c>
      <c r="V104" s="106" t="str">
        <f>IF(E104=0," ",IF(E104="H",IF(H104&lt;2000,VLOOKUP(K104,Minimas!$A$15:$G$29,7),IF(AND(H104&gt;1999,H104&lt;2003),VLOOKUP(K104,Minimas!$A$15:$G$29,6),IF(AND(H104&gt;2002,H104&lt;2005),VLOOKUP(K104,Minimas!$A$15:$G$29,5),IF(AND(H104&gt;2004,H104&lt;2007),VLOOKUP(K104,Minimas!$A$15:$G$29,4),VLOOKUP(K104,Minimas!$A$15:$G$29,3))))),IF(H104&lt;2000,VLOOKUP(K104,Minimas!$H$15:$N$29,7),IF(AND(H104&gt;1999,H104&lt;2003),VLOOKUP(K104,Minimas!$H$15:$N$29,6),IF(AND(H104&gt;2002,H104&lt;2005),VLOOKUP(K104,Minimas!$H$15:$N$29,5),IF(AND(H104&gt;2004,H104&lt;2007),VLOOKUP(K104,Minimas!$H$15:$N$29,4),VLOOKUP(K104,Minimas!$H$15:$N$29,3)))))))</f>
        <v xml:space="preserve"> </v>
      </c>
      <c r="W104" s="107" t="str">
        <f t="shared" si="9"/>
        <v/>
      </c>
      <c r="X104" s="42"/>
      <c r="Y104" s="42"/>
      <c r="AB104" s="113" t="e">
        <f>T104-HLOOKUP(V104,Minimas!$C$3:$CD$12,2,FALSE)</f>
        <v>#VALUE!</v>
      </c>
      <c r="AC104" s="113" t="e">
        <f>T104-HLOOKUP(V104,Minimas!$C$3:$CD$12,3,FALSE)</f>
        <v>#VALUE!</v>
      </c>
      <c r="AD104" s="113" t="e">
        <f>T104-HLOOKUP(V104,Minimas!$C$3:$CD$12,4,FALSE)</f>
        <v>#VALUE!</v>
      </c>
      <c r="AE104" s="113" t="e">
        <f>T104-HLOOKUP(V104,Minimas!$C$3:$CD$12,5,FALSE)</f>
        <v>#VALUE!</v>
      </c>
      <c r="AF104" s="113" t="e">
        <f>T104-HLOOKUP(V104,Minimas!$C$3:$CD$12,6,FALSE)</f>
        <v>#VALUE!</v>
      </c>
      <c r="AG104" s="113" t="e">
        <f>T104-HLOOKUP(V104,Minimas!$C$3:$CD$12,7,FALSE)</f>
        <v>#VALUE!</v>
      </c>
      <c r="AH104" s="113" t="e">
        <f>T104-HLOOKUP(V104,Minimas!$C$3:$CD$12,8,FALSE)</f>
        <v>#VALUE!</v>
      </c>
      <c r="AI104" s="113" t="e">
        <f>T104-HLOOKUP(V104,Minimas!$C$3:$CD$12,9,FALSE)</f>
        <v>#VALUE!</v>
      </c>
      <c r="AJ104" s="113" t="e">
        <f>T104-HLOOKUP(V104,Minimas!$C$3:$CD$12,10,FALSE)</f>
        <v>#VALUE!</v>
      </c>
      <c r="AK104" s="114" t="str">
        <f t="shared" si="10"/>
        <v xml:space="preserve"> </v>
      </c>
      <c r="AL104" s="114"/>
      <c r="AM104" s="114" t="str">
        <f t="shared" si="11"/>
        <v xml:space="preserve"> </v>
      </c>
      <c r="AN104" s="114" t="str">
        <f t="shared" si="12"/>
        <v xml:space="preserve"> </v>
      </c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</row>
    <row r="105" spans="2:107" s="5" customFormat="1" ht="30" customHeight="1" x14ac:dyDescent="0.2">
      <c r="B105" s="83"/>
      <c r="C105" s="86"/>
      <c r="D105" s="87"/>
      <c r="E105" s="89"/>
      <c r="F105" s="117"/>
      <c r="G105" s="118"/>
      <c r="H105" s="91"/>
      <c r="I105" s="94"/>
      <c r="J105" s="95"/>
      <c r="K105" s="81"/>
      <c r="L105" s="100"/>
      <c r="M105" s="101"/>
      <c r="N105" s="101"/>
      <c r="O105" s="102" t="str">
        <f t="shared" si="13"/>
        <v/>
      </c>
      <c r="P105" s="100"/>
      <c r="Q105" s="101"/>
      <c r="R105" s="101"/>
      <c r="S105" s="102" t="str">
        <f t="shared" si="14"/>
        <v/>
      </c>
      <c r="T105" s="104" t="str">
        <f t="shared" si="15"/>
        <v/>
      </c>
      <c r="U105" s="105" t="str">
        <f t="shared" si="8"/>
        <v xml:space="preserve">   </v>
      </c>
      <c r="V105" s="106" t="str">
        <f>IF(E105=0," ",IF(E105="H",IF(H105&lt;2000,VLOOKUP(K105,Minimas!$A$15:$G$29,7),IF(AND(H105&gt;1999,H105&lt;2003),VLOOKUP(K105,Minimas!$A$15:$G$29,6),IF(AND(H105&gt;2002,H105&lt;2005),VLOOKUP(K105,Minimas!$A$15:$G$29,5),IF(AND(H105&gt;2004,H105&lt;2007),VLOOKUP(K105,Minimas!$A$15:$G$29,4),VLOOKUP(K105,Minimas!$A$15:$G$29,3))))),IF(H105&lt;2000,VLOOKUP(K105,Minimas!$H$15:$N$29,7),IF(AND(H105&gt;1999,H105&lt;2003),VLOOKUP(K105,Minimas!$H$15:$N$29,6),IF(AND(H105&gt;2002,H105&lt;2005),VLOOKUP(K105,Minimas!$H$15:$N$29,5),IF(AND(H105&gt;2004,H105&lt;2007),VLOOKUP(K105,Minimas!$H$15:$N$29,4),VLOOKUP(K105,Minimas!$H$15:$N$29,3)))))))</f>
        <v xml:space="preserve"> </v>
      </c>
      <c r="W105" s="107" t="str">
        <f t="shared" si="9"/>
        <v/>
      </c>
      <c r="X105" s="42"/>
      <c r="Y105" s="42"/>
      <c r="AB105" s="113" t="e">
        <f>T105-HLOOKUP(V105,Minimas!$C$3:$CD$12,2,FALSE)</f>
        <v>#VALUE!</v>
      </c>
      <c r="AC105" s="113" t="e">
        <f>T105-HLOOKUP(V105,Minimas!$C$3:$CD$12,3,FALSE)</f>
        <v>#VALUE!</v>
      </c>
      <c r="AD105" s="113" t="e">
        <f>T105-HLOOKUP(V105,Minimas!$C$3:$CD$12,4,FALSE)</f>
        <v>#VALUE!</v>
      </c>
      <c r="AE105" s="113" t="e">
        <f>T105-HLOOKUP(V105,Minimas!$C$3:$CD$12,5,FALSE)</f>
        <v>#VALUE!</v>
      </c>
      <c r="AF105" s="113" t="e">
        <f>T105-HLOOKUP(V105,Minimas!$C$3:$CD$12,6,FALSE)</f>
        <v>#VALUE!</v>
      </c>
      <c r="AG105" s="113" t="e">
        <f>T105-HLOOKUP(V105,Minimas!$C$3:$CD$12,7,FALSE)</f>
        <v>#VALUE!</v>
      </c>
      <c r="AH105" s="113" t="e">
        <f>T105-HLOOKUP(V105,Minimas!$C$3:$CD$12,8,FALSE)</f>
        <v>#VALUE!</v>
      </c>
      <c r="AI105" s="113" t="e">
        <f>T105-HLOOKUP(V105,Minimas!$C$3:$CD$12,9,FALSE)</f>
        <v>#VALUE!</v>
      </c>
      <c r="AJ105" s="113" t="e">
        <f>T105-HLOOKUP(V105,Minimas!$C$3:$CD$12,10,FALSE)</f>
        <v>#VALUE!</v>
      </c>
      <c r="AK105" s="114" t="str">
        <f t="shared" si="10"/>
        <v xml:space="preserve"> </v>
      </c>
      <c r="AL105" s="114"/>
      <c r="AM105" s="114" t="str">
        <f t="shared" si="11"/>
        <v xml:space="preserve"> </v>
      </c>
      <c r="AN105" s="114" t="str">
        <f t="shared" si="12"/>
        <v xml:space="preserve"> </v>
      </c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</row>
    <row r="106" spans="2:107" s="5" customFormat="1" ht="30" customHeight="1" x14ac:dyDescent="0.2">
      <c r="B106" s="83"/>
      <c r="C106" s="86"/>
      <c r="D106" s="87"/>
      <c r="E106" s="89"/>
      <c r="F106" s="117"/>
      <c r="G106" s="118"/>
      <c r="H106" s="91"/>
      <c r="I106" s="94"/>
      <c r="J106" s="95"/>
      <c r="K106" s="81"/>
      <c r="L106" s="100"/>
      <c r="M106" s="101"/>
      <c r="N106" s="101"/>
      <c r="O106" s="102" t="str">
        <f t="shared" si="13"/>
        <v/>
      </c>
      <c r="P106" s="100"/>
      <c r="Q106" s="101"/>
      <c r="R106" s="101"/>
      <c r="S106" s="102" t="str">
        <f t="shared" si="14"/>
        <v/>
      </c>
      <c r="T106" s="104" t="str">
        <f t="shared" si="15"/>
        <v/>
      </c>
      <c r="U106" s="105" t="str">
        <f t="shared" si="8"/>
        <v xml:space="preserve">   </v>
      </c>
      <c r="V106" s="106" t="str">
        <f>IF(E106=0," ",IF(E106="H",IF(H106&lt;2000,VLOOKUP(K106,Minimas!$A$15:$G$29,7),IF(AND(H106&gt;1999,H106&lt;2003),VLOOKUP(K106,Minimas!$A$15:$G$29,6),IF(AND(H106&gt;2002,H106&lt;2005),VLOOKUP(K106,Minimas!$A$15:$G$29,5),IF(AND(H106&gt;2004,H106&lt;2007),VLOOKUP(K106,Minimas!$A$15:$G$29,4),VLOOKUP(K106,Minimas!$A$15:$G$29,3))))),IF(H106&lt;2000,VLOOKUP(K106,Minimas!$H$15:$N$29,7),IF(AND(H106&gt;1999,H106&lt;2003),VLOOKUP(K106,Minimas!$H$15:$N$29,6),IF(AND(H106&gt;2002,H106&lt;2005),VLOOKUP(K106,Minimas!$H$15:$N$29,5),IF(AND(H106&gt;2004,H106&lt;2007),VLOOKUP(K106,Minimas!$H$15:$N$29,4),VLOOKUP(K106,Minimas!$H$15:$N$29,3)))))))</f>
        <v xml:space="preserve"> </v>
      </c>
      <c r="W106" s="107" t="str">
        <f t="shared" si="9"/>
        <v/>
      </c>
      <c r="X106" s="42"/>
      <c r="Y106" s="42"/>
      <c r="AB106" s="113" t="e">
        <f>T106-HLOOKUP(V106,Minimas!$C$3:$CD$12,2,FALSE)</f>
        <v>#VALUE!</v>
      </c>
      <c r="AC106" s="113" t="e">
        <f>T106-HLOOKUP(V106,Minimas!$C$3:$CD$12,3,FALSE)</f>
        <v>#VALUE!</v>
      </c>
      <c r="AD106" s="113" t="e">
        <f>T106-HLOOKUP(V106,Minimas!$C$3:$CD$12,4,FALSE)</f>
        <v>#VALUE!</v>
      </c>
      <c r="AE106" s="113" t="e">
        <f>T106-HLOOKUP(V106,Minimas!$C$3:$CD$12,5,FALSE)</f>
        <v>#VALUE!</v>
      </c>
      <c r="AF106" s="113" t="e">
        <f>T106-HLOOKUP(V106,Minimas!$C$3:$CD$12,6,FALSE)</f>
        <v>#VALUE!</v>
      </c>
      <c r="AG106" s="113" t="e">
        <f>T106-HLOOKUP(V106,Minimas!$C$3:$CD$12,7,FALSE)</f>
        <v>#VALUE!</v>
      </c>
      <c r="AH106" s="113" t="e">
        <f>T106-HLOOKUP(V106,Minimas!$C$3:$CD$12,8,FALSE)</f>
        <v>#VALUE!</v>
      </c>
      <c r="AI106" s="113" t="e">
        <f>T106-HLOOKUP(V106,Minimas!$C$3:$CD$12,9,FALSE)</f>
        <v>#VALUE!</v>
      </c>
      <c r="AJ106" s="113" t="e">
        <f>T106-HLOOKUP(V106,Minimas!$C$3:$CD$12,10,FALSE)</f>
        <v>#VALUE!</v>
      </c>
      <c r="AK106" s="114" t="str">
        <f t="shared" si="10"/>
        <v xml:space="preserve"> </v>
      </c>
      <c r="AL106" s="114"/>
      <c r="AM106" s="114" t="str">
        <f t="shared" si="11"/>
        <v xml:space="preserve"> </v>
      </c>
      <c r="AN106" s="114" t="str">
        <f t="shared" si="12"/>
        <v xml:space="preserve"> </v>
      </c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</row>
    <row r="107" spans="2:107" s="5" customFormat="1" ht="30" customHeight="1" x14ac:dyDescent="0.2">
      <c r="B107" s="83"/>
      <c r="C107" s="86"/>
      <c r="D107" s="87"/>
      <c r="E107" s="89"/>
      <c r="F107" s="117"/>
      <c r="G107" s="118"/>
      <c r="H107" s="91"/>
      <c r="I107" s="94"/>
      <c r="J107" s="95"/>
      <c r="K107" s="81"/>
      <c r="L107" s="100"/>
      <c r="M107" s="101"/>
      <c r="N107" s="101"/>
      <c r="O107" s="102" t="str">
        <f t="shared" si="13"/>
        <v/>
      </c>
      <c r="P107" s="100"/>
      <c r="Q107" s="101"/>
      <c r="R107" s="101"/>
      <c r="S107" s="102" t="str">
        <f t="shared" si="14"/>
        <v/>
      </c>
      <c r="T107" s="104" t="str">
        <f t="shared" si="15"/>
        <v/>
      </c>
      <c r="U107" s="105" t="str">
        <f t="shared" si="8"/>
        <v xml:space="preserve">   </v>
      </c>
      <c r="V107" s="106" t="str">
        <f>IF(E107=0," ",IF(E107="H",IF(H107&lt;2000,VLOOKUP(K107,Minimas!$A$15:$G$29,7),IF(AND(H107&gt;1999,H107&lt;2003),VLOOKUP(K107,Minimas!$A$15:$G$29,6),IF(AND(H107&gt;2002,H107&lt;2005),VLOOKUP(K107,Minimas!$A$15:$G$29,5),IF(AND(H107&gt;2004,H107&lt;2007),VLOOKUP(K107,Minimas!$A$15:$G$29,4),VLOOKUP(K107,Minimas!$A$15:$G$29,3))))),IF(H107&lt;2000,VLOOKUP(K107,Minimas!$H$15:$N$29,7),IF(AND(H107&gt;1999,H107&lt;2003),VLOOKUP(K107,Minimas!$H$15:$N$29,6),IF(AND(H107&gt;2002,H107&lt;2005),VLOOKUP(K107,Minimas!$H$15:$N$29,5),IF(AND(H107&gt;2004,H107&lt;2007),VLOOKUP(K107,Minimas!$H$15:$N$29,4),VLOOKUP(K107,Minimas!$H$15:$N$29,3)))))))</f>
        <v xml:space="preserve"> </v>
      </c>
      <c r="W107" s="107" t="str">
        <f t="shared" si="9"/>
        <v/>
      </c>
      <c r="X107" s="42"/>
      <c r="Y107" s="42"/>
      <c r="AB107" s="113" t="e">
        <f>T107-HLOOKUP(V107,Minimas!$C$3:$CD$12,2,FALSE)</f>
        <v>#VALUE!</v>
      </c>
      <c r="AC107" s="113" t="e">
        <f>T107-HLOOKUP(V107,Minimas!$C$3:$CD$12,3,FALSE)</f>
        <v>#VALUE!</v>
      </c>
      <c r="AD107" s="113" t="e">
        <f>T107-HLOOKUP(V107,Minimas!$C$3:$CD$12,4,FALSE)</f>
        <v>#VALUE!</v>
      </c>
      <c r="AE107" s="113" t="e">
        <f>T107-HLOOKUP(V107,Minimas!$C$3:$CD$12,5,FALSE)</f>
        <v>#VALUE!</v>
      </c>
      <c r="AF107" s="113" t="e">
        <f>T107-HLOOKUP(V107,Minimas!$C$3:$CD$12,6,FALSE)</f>
        <v>#VALUE!</v>
      </c>
      <c r="AG107" s="113" t="e">
        <f>T107-HLOOKUP(V107,Minimas!$C$3:$CD$12,7,FALSE)</f>
        <v>#VALUE!</v>
      </c>
      <c r="AH107" s="113" t="e">
        <f>T107-HLOOKUP(V107,Minimas!$C$3:$CD$12,8,FALSE)</f>
        <v>#VALUE!</v>
      </c>
      <c r="AI107" s="113" t="e">
        <f>T107-HLOOKUP(V107,Minimas!$C$3:$CD$12,9,FALSE)</f>
        <v>#VALUE!</v>
      </c>
      <c r="AJ107" s="113" t="e">
        <f>T107-HLOOKUP(V107,Minimas!$C$3:$CD$12,10,FALSE)</f>
        <v>#VALUE!</v>
      </c>
      <c r="AK107" s="114" t="str">
        <f t="shared" si="10"/>
        <v xml:space="preserve"> </v>
      </c>
      <c r="AL107" s="114"/>
      <c r="AM107" s="114" t="str">
        <f t="shared" si="11"/>
        <v xml:space="preserve"> </v>
      </c>
      <c r="AN107" s="114" t="str">
        <f t="shared" si="12"/>
        <v xml:space="preserve"> </v>
      </c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</row>
    <row r="108" spans="2:107" s="5" customFormat="1" ht="30" customHeight="1" x14ac:dyDescent="0.2">
      <c r="B108" s="83"/>
      <c r="C108" s="86"/>
      <c r="D108" s="87"/>
      <c r="E108" s="89"/>
      <c r="F108" s="117"/>
      <c r="G108" s="118"/>
      <c r="H108" s="91"/>
      <c r="I108" s="94"/>
      <c r="J108" s="95"/>
      <c r="K108" s="81"/>
      <c r="L108" s="100"/>
      <c r="M108" s="101"/>
      <c r="N108" s="101"/>
      <c r="O108" s="102" t="str">
        <f t="shared" si="13"/>
        <v/>
      </c>
      <c r="P108" s="100"/>
      <c r="Q108" s="101"/>
      <c r="R108" s="101"/>
      <c r="S108" s="102" t="str">
        <f t="shared" si="14"/>
        <v/>
      </c>
      <c r="T108" s="104" t="str">
        <f t="shared" si="15"/>
        <v/>
      </c>
      <c r="U108" s="105" t="str">
        <f t="shared" si="8"/>
        <v xml:space="preserve">   </v>
      </c>
      <c r="V108" s="106" t="str">
        <f>IF(E108=0," ",IF(E108="H",IF(H108&lt;2000,VLOOKUP(K108,Minimas!$A$15:$G$29,7),IF(AND(H108&gt;1999,H108&lt;2003),VLOOKUP(K108,Minimas!$A$15:$G$29,6),IF(AND(H108&gt;2002,H108&lt;2005),VLOOKUP(K108,Minimas!$A$15:$G$29,5),IF(AND(H108&gt;2004,H108&lt;2007),VLOOKUP(K108,Minimas!$A$15:$G$29,4),VLOOKUP(K108,Minimas!$A$15:$G$29,3))))),IF(H108&lt;2000,VLOOKUP(K108,Minimas!$H$15:$N$29,7),IF(AND(H108&gt;1999,H108&lt;2003),VLOOKUP(K108,Minimas!$H$15:$N$29,6),IF(AND(H108&gt;2002,H108&lt;2005),VLOOKUP(K108,Minimas!$H$15:$N$29,5),IF(AND(H108&gt;2004,H108&lt;2007),VLOOKUP(K108,Minimas!$H$15:$N$29,4),VLOOKUP(K108,Minimas!$H$15:$N$29,3)))))))</f>
        <v xml:space="preserve"> </v>
      </c>
      <c r="W108" s="107" t="str">
        <f t="shared" si="9"/>
        <v/>
      </c>
      <c r="X108" s="42"/>
      <c r="Y108" s="42"/>
      <c r="AB108" s="113" t="e">
        <f>T108-HLOOKUP(V108,Minimas!$C$3:$CD$12,2,FALSE)</f>
        <v>#VALUE!</v>
      </c>
      <c r="AC108" s="113" t="e">
        <f>T108-HLOOKUP(V108,Minimas!$C$3:$CD$12,3,FALSE)</f>
        <v>#VALUE!</v>
      </c>
      <c r="AD108" s="113" t="e">
        <f>T108-HLOOKUP(V108,Minimas!$C$3:$CD$12,4,FALSE)</f>
        <v>#VALUE!</v>
      </c>
      <c r="AE108" s="113" t="e">
        <f>T108-HLOOKUP(V108,Minimas!$C$3:$CD$12,5,FALSE)</f>
        <v>#VALUE!</v>
      </c>
      <c r="AF108" s="113" t="e">
        <f>T108-HLOOKUP(V108,Minimas!$C$3:$CD$12,6,FALSE)</f>
        <v>#VALUE!</v>
      </c>
      <c r="AG108" s="113" t="e">
        <f>T108-HLOOKUP(V108,Minimas!$C$3:$CD$12,7,FALSE)</f>
        <v>#VALUE!</v>
      </c>
      <c r="AH108" s="113" t="e">
        <f>T108-HLOOKUP(V108,Minimas!$C$3:$CD$12,8,FALSE)</f>
        <v>#VALUE!</v>
      </c>
      <c r="AI108" s="113" t="e">
        <f>T108-HLOOKUP(V108,Minimas!$C$3:$CD$12,9,FALSE)</f>
        <v>#VALUE!</v>
      </c>
      <c r="AJ108" s="113" t="e">
        <f>T108-HLOOKUP(V108,Minimas!$C$3:$CD$12,10,FALSE)</f>
        <v>#VALUE!</v>
      </c>
      <c r="AK108" s="114" t="str">
        <f t="shared" si="10"/>
        <v xml:space="preserve"> </v>
      </c>
      <c r="AL108" s="114"/>
      <c r="AM108" s="114" t="str">
        <f t="shared" si="11"/>
        <v xml:space="preserve"> </v>
      </c>
      <c r="AN108" s="114" t="str">
        <f t="shared" si="12"/>
        <v xml:space="preserve"> </v>
      </c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</row>
    <row r="109" spans="2:107" s="5" customFormat="1" ht="30" customHeight="1" x14ac:dyDescent="0.2">
      <c r="B109" s="83"/>
      <c r="C109" s="86"/>
      <c r="D109" s="87"/>
      <c r="E109" s="89"/>
      <c r="F109" s="117"/>
      <c r="G109" s="118"/>
      <c r="H109" s="91"/>
      <c r="I109" s="94"/>
      <c r="J109" s="95"/>
      <c r="K109" s="81"/>
      <c r="L109" s="100"/>
      <c r="M109" s="101"/>
      <c r="N109" s="101"/>
      <c r="O109" s="102" t="str">
        <f t="shared" si="13"/>
        <v/>
      </c>
      <c r="P109" s="100"/>
      <c r="Q109" s="101"/>
      <c r="R109" s="101"/>
      <c r="S109" s="102" t="str">
        <f t="shared" si="14"/>
        <v/>
      </c>
      <c r="T109" s="104" t="str">
        <f t="shared" si="15"/>
        <v/>
      </c>
      <c r="U109" s="105" t="str">
        <f t="shared" si="8"/>
        <v xml:space="preserve">   </v>
      </c>
      <c r="V109" s="106" t="str">
        <f>IF(E109=0," ",IF(E109="H",IF(H109&lt;2000,VLOOKUP(K109,Minimas!$A$15:$G$29,7),IF(AND(H109&gt;1999,H109&lt;2003),VLOOKUP(K109,Minimas!$A$15:$G$29,6),IF(AND(H109&gt;2002,H109&lt;2005),VLOOKUP(K109,Minimas!$A$15:$G$29,5),IF(AND(H109&gt;2004,H109&lt;2007),VLOOKUP(K109,Minimas!$A$15:$G$29,4),VLOOKUP(K109,Minimas!$A$15:$G$29,3))))),IF(H109&lt;2000,VLOOKUP(K109,Minimas!$H$15:$N$29,7),IF(AND(H109&gt;1999,H109&lt;2003),VLOOKUP(K109,Minimas!$H$15:$N$29,6),IF(AND(H109&gt;2002,H109&lt;2005),VLOOKUP(K109,Minimas!$H$15:$N$29,5),IF(AND(H109&gt;2004,H109&lt;2007),VLOOKUP(K109,Minimas!$H$15:$N$29,4),VLOOKUP(K109,Minimas!$H$15:$N$29,3)))))))</f>
        <v xml:space="preserve"> </v>
      </c>
      <c r="W109" s="107" t="str">
        <f t="shared" si="9"/>
        <v/>
      </c>
      <c r="X109" s="42"/>
      <c r="Y109" s="42"/>
      <c r="AB109" s="113" t="e">
        <f>T109-HLOOKUP(V109,Minimas!$C$3:$CD$12,2,FALSE)</f>
        <v>#VALUE!</v>
      </c>
      <c r="AC109" s="113" t="e">
        <f>T109-HLOOKUP(V109,Minimas!$C$3:$CD$12,3,FALSE)</f>
        <v>#VALUE!</v>
      </c>
      <c r="AD109" s="113" t="e">
        <f>T109-HLOOKUP(V109,Minimas!$C$3:$CD$12,4,FALSE)</f>
        <v>#VALUE!</v>
      </c>
      <c r="AE109" s="113" t="e">
        <f>T109-HLOOKUP(V109,Minimas!$C$3:$CD$12,5,FALSE)</f>
        <v>#VALUE!</v>
      </c>
      <c r="AF109" s="113" t="e">
        <f>T109-HLOOKUP(V109,Minimas!$C$3:$CD$12,6,FALSE)</f>
        <v>#VALUE!</v>
      </c>
      <c r="AG109" s="113" t="e">
        <f>T109-HLOOKUP(V109,Minimas!$C$3:$CD$12,7,FALSE)</f>
        <v>#VALUE!</v>
      </c>
      <c r="AH109" s="113" t="e">
        <f>T109-HLOOKUP(V109,Minimas!$C$3:$CD$12,8,FALSE)</f>
        <v>#VALUE!</v>
      </c>
      <c r="AI109" s="113" t="e">
        <f>T109-HLOOKUP(V109,Minimas!$C$3:$CD$12,9,FALSE)</f>
        <v>#VALUE!</v>
      </c>
      <c r="AJ109" s="113" t="e">
        <f>T109-HLOOKUP(V109,Minimas!$C$3:$CD$12,10,FALSE)</f>
        <v>#VALUE!</v>
      </c>
      <c r="AK109" s="114" t="str">
        <f t="shared" si="10"/>
        <v xml:space="preserve"> </v>
      </c>
      <c r="AL109" s="114"/>
      <c r="AM109" s="114" t="str">
        <f t="shared" si="11"/>
        <v xml:space="preserve"> </v>
      </c>
      <c r="AN109" s="114" t="str">
        <f t="shared" si="12"/>
        <v xml:space="preserve"> </v>
      </c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</row>
    <row r="110" spans="2:107" s="5" customFormat="1" ht="30" customHeight="1" x14ac:dyDescent="0.2">
      <c r="B110" s="83"/>
      <c r="C110" s="86"/>
      <c r="D110" s="87"/>
      <c r="E110" s="89"/>
      <c r="F110" s="117"/>
      <c r="G110" s="118"/>
      <c r="H110" s="91"/>
      <c r="I110" s="94"/>
      <c r="J110" s="95"/>
      <c r="K110" s="81"/>
      <c r="L110" s="100"/>
      <c r="M110" s="101"/>
      <c r="N110" s="101"/>
      <c r="O110" s="102" t="str">
        <f t="shared" si="13"/>
        <v/>
      </c>
      <c r="P110" s="100"/>
      <c r="Q110" s="101"/>
      <c r="R110" s="101"/>
      <c r="S110" s="102" t="str">
        <f t="shared" si="14"/>
        <v/>
      </c>
      <c r="T110" s="104" t="str">
        <f t="shared" si="15"/>
        <v/>
      </c>
      <c r="U110" s="105" t="str">
        <f t="shared" si="8"/>
        <v xml:space="preserve">   </v>
      </c>
      <c r="V110" s="106" t="str">
        <f>IF(E110=0," ",IF(E110="H",IF(H110&lt;2000,VLOOKUP(K110,Minimas!$A$15:$G$29,7),IF(AND(H110&gt;1999,H110&lt;2003),VLOOKUP(K110,Minimas!$A$15:$G$29,6),IF(AND(H110&gt;2002,H110&lt;2005),VLOOKUP(K110,Minimas!$A$15:$G$29,5),IF(AND(H110&gt;2004,H110&lt;2007),VLOOKUP(K110,Minimas!$A$15:$G$29,4),VLOOKUP(K110,Minimas!$A$15:$G$29,3))))),IF(H110&lt;2000,VLOOKUP(K110,Minimas!$H$15:$N$29,7),IF(AND(H110&gt;1999,H110&lt;2003),VLOOKUP(K110,Minimas!$H$15:$N$29,6),IF(AND(H110&gt;2002,H110&lt;2005),VLOOKUP(K110,Minimas!$H$15:$N$29,5),IF(AND(H110&gt;2004,H110&lt;2007),VLOOKUP(K110,Minimas!$H$15:$N$29,4),VLOOKUP(K110,Minimas!$H$15:$N$29,3)))))))</f>
        <v xml:space="preserve"> </v>
      </c>
      <c r="W110" s="107" t="str">
        <f t="shared" si="9"/>
        <v/>
      </c>
      <c r="X110" s="42"/>
      <c r="Y110" s="42"/>
      <c r="AB110" s="113" t="e">
        <f>T110-HLOOKUP(V110,Minimas!$C$3:$CD$12,2,FALSE)</f>
        <v>#VALUE!</v>
      </c>
      <c r="AC110" s="113" t="e">
        <f>T110-HLOOKUP(V110,Minimas!$C$3:$CD$12,3,FALSE)</f>
        <v>#VALUE!</v>
      </c>
      <c r="AD110" s="113" t="e">
        <f>T110-HLOOKUP(V110,Minimas!$C$3:$CD$12,4,FALSE)</f>
        <v>#VALUE!</v>
      </c>
      <c r="AE110" s="113" t="e">
        <f>T110-HLOOKUP(V110,Minimas!$C$3:$CD$12,5,FALSE)</f>
        <v>#VALUE!</v>
      </c>
      <c r="AF110" s="113" t="e">
        <f>T110-HLOOKUP(V110,Minimas!$C$3:$CD$12,6,FALSE)</f>
        <v>#VALUE!</v>
      </c>
      <c r="AG110" s="113" t="e">
        <f>T110-HLOOKUP(V110,Minimas!$C$3:$CD$12,7,FALSE)</f>
        <v>#VALUE!</v>
      </c>
      <c r="AH110" s="113" t="e">
        <f>T110-HLOOKUP(V110,Minimas!$C$3:$CD$12,8,FALSE)</f>
        <v>#VALUE!</v>
      </c>
      <c r="AI110" s="113" t="e">
        <f>T110-HLOOKUP(V110,Minimas!$C$3:$CD$12,9,FALSE)</f>
        <v>#VALUE!</v>
      </c>
      <c r="AJ110" s="113" t="e">
        <f>T110-HLOOKUP(V110,Minimas!$C$3:$CD$12,10,FALSE)</f>
        <v>#VALUE!</v>
      </c>
      <c r="AK110" s="114" t="str">
        <f t="shared" si="10"/>
        <v xml:space="preserve"> </v>
      </c>
      <c r="AL110" s="114"/>
      <c r="AM110" s="114" t="str">
        <f t="shared" si="11"/>
        <v xml:space="preserve"> </v>
      </c>
      <c r="AN110" s="114" t="str">
        <f t="shared" si="12"/>
        <v xml:space="preserve"> </v>
      </c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</row>
    <row r="111" spans="2:107" s="5" customFormat="1" ht="30" customHeight="1" x14ac:dyDescent="0.2">
      <c r="B111" s="83"/>
      <c r="C111" s="86"/>
      <c r="D111" s="87"/>
      <c r="E111" s="89"/>
      <c r="F111" s="117"/>
      <c r="G111" s="118"/>
      <c r="H111" s="91"/>
      <c r="I111" s="94"/>
      <c r="J111" s="95"/>
      <c r="K111" s="81"/>
      <c r="L111" s="100"/>
      <c r="M111" s="101"/>
      <c r="N111" s="101"/>
      <c r="O111" s="102" t="str">
        <f t="shared" si="13"/>
        <v/>
      </c>
      <c r="P111" s="100"/>
      <c r="Q111" s="101"/>
      <c r="R111" s="101"/>
      <c r="S111" s="102" t="str">
        <f t="shared" si="14"/>
        <v/>
      </c>
      <c r="T111" s="104" t="str">
        <f t="shared" si="15"/>
        <v/>
      </c>
      <c r="U111" s="105" t="str">
        <f t="shared" si="8"/>
        <v xml:space="preserve">   </v>
      </c>
      <c r="V111" s="106" t="str">
        <f>IF(E111=0," ",IF(E111="H",IF(H111&lt;2000,VLOOKUP(K111,Minimas!$A$15:$G$29,7),IF(AND(H111&gt;1999,H111&lt;2003),VLOOKUP(K111,Minimas!$A$15:$G$29,6),IF(AND(H111&gt;2002,H111&lt;2005),VLOOKUP(K111,Minimas!$A$15:$G$29,5),IF(AND(H111&gt;2004,H111&lt;2007),VLOOKUP(K111,Minimas!$A$15:$G$29,4),VLOOKUP(K111,Minimas!$A$15:$G$29,3))))),IF(H111&lt;2000,VLOOKUP(K111,Minimas!$H$15:$N$29,7),IF(AND(H111&gt;1999,H111&lt;2003),VLOOKUP(K111,Minimas!$H$15:$N$29,6),IF(AND(H111&gt;2002,H111&lt;2005),VLOOKUP(K111,Minimas!$H$15:$N$29,5),IF(AND(H111&gt;2004,H111&lt;2007),VLOOKUP(K111,Minimas!$H$15:$N$29,4),VLOOKUP(K111,Minimas!$H$15:$N$29,3)))))))</f>
        <v xml:space="preserve"> </v>
      </c>
      <c r="W111" s="107" t="str">
        <f t="shared" si="9"/>
        <v/>
      </c>
      <c r="X111" s="42"/>
      <c r="Y111" s="42"/>
      <c r="AB111" s="113" t="e">
        <f>T111-HLOOKUP(V111,Minimas!$C$3:$CD$12,2,FALSE)</f>
        <v>#VALUE!</v>
      </c>
      <c r="AC111" s="113" t="e">
        <f>T111-HLOOKUP(V111,Minimas!$C$3:$CD$12,3,FALSE)</f>
        <v>#VALUE!</v>
      </c>
      <c r="AD111" s="113" t="e">
        <f>T111-HLOOKUP(V111,Minimas!$C$3:$CD$12,4,FALSE)</f>
        <v>#VALUE!</v>
      </c>
      <c r="AE111" s="113" t="e">
        <f>T111-HLOOKUP(V111,Minimas!$C$3:$CD$12,5,FALSE)</f>
        <v>#VALUE!</v>
      </c>
      <c r="AF111" s="113" t="e">
        <f>T111-HLOOKUP(V111,Minimas!$C$3:$CD$12,6,FALSE)</f>
        <v>#VALUE!</v>
      </c>
      <c r="AG111" s="113" t="e">
        <f>T111-HLOOKUP(V111,Minimas!$C$3:$CD$12,7,FALSE)</f>
        <v>#VALUE!</v>
      </c>
      <c r="AH111" s="113" t="e">
        <f>T111-HLOOKUP(V111,Minimas!$C$3:$CD$12,8,FALSE)</f>
        <v>#VALUE!</v>
      </c>
      <c r="AI111" s="113" t="e">
        <f>T111-HLOOKUP(V111,Minimas!$C$3:$CD$12,9,FALSE)</f>
        <v>#VALUE!</v>
      </c>
      <c r="AJ111" s="113" t="e">
        <f>T111-HLOOKUP(V111,Minimas!$C$3:$CD$12,10,FALSE)</f>
        <v>#VALUE!</v>
      </c>
      <c r="AK111" s="114" t="str">
        <f t="shared" si="10"/>
        <v xml:space="preserve"> </v>
      </c>
      <c r="AL111" s="114"/>
      <c r="AM111" s="114" t="str">
        <f t="shared" si="11"/>
        <v xml:space="preserve"> </v>
      </c>
      <c r="AN111" s="114" t="str">
        <f t="shared" si="12"/>
        <v xml:space="preserve"> </v>
      </c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</row>
    <row r="112" spans="2:107" s="5" customFormat="1" ht="30" customHeight="1" x14ac:dyDescent="0.2">
      <c r="B112" s="83"/>
      <c r="C112" s="86"/>
      <c r="D112" s="87"/>
      <c r="E112" s="89"/>
      <c r="F112" s="117"/>
      <c r="G112" s="118"/>
      <c r="H112" s="91"/>
      <c r="I112" s="94"/>
      <c r="J112" s="95"/>
      <c r="K112" s="81"/>
      <c r="L112" s="100"/>
      <c r="M112" s="101"/>
      <c r="N112" s="101"/>
      <c r="O112" s="102" t="str">
        <f t="shared" si="13"/>
        <v/>
      </c>
      <c r="P112" s="100"/>
      <c r="Q112" s="101"/>
      <c r="R112" s="101"/>
      <c r="S112" s="102" t="str">
        <f t="shared" si="14"/>
        <v/>
      </c>
      <c r="T112" s="104" t="str">
        <f t="shared" si="15"/>
        <v/>
      </c>
      <c r="U112" s="105" t="str">
        <f t="shared" si="8"/>
        <v xml:space="preserve">   </v>
      </c>
      <c r="V112" s="106" t="str">
        <f>IF(E112=0," ",IF(E112="H",IF(H112&lt;2000,VLOOKUP(K112,Minimas!$A$15:$G$29,7),IF(AND(H112&gt;1999,H112&lt;2003),VLOOKUP(K112,Minimas!$A$15:$G$29,6),IF(AND(H112&gt;2002,H112&lt;2005),VLOOKUP(K112,Minimas!$A$15:$G$29,5),IF(AND(H112&gt;2004,H112&lt;2007),VLOOKUP(K112,Minimas!$A$15:$G$29,4),VLOOKUP(K112,Minimas!$A$15:$G$29,3))))),IF(H112&lt;2000,VLOOKUP(K112,Minimas!$H$15:$N$29,7),IF(AND(H112&gt;1999,H112&lt;2003),VLOOKUP(K112,Minimas!$H$15:$N$29,6),IF(AND(H112&gt;2002,H112&lt;2005),VLOOKUP(K112,Minimas!$H$15:$N$29,5),IF(AND(H112&gt;2004,H112&lt;2007),VLOOKUP(K112,Minimas!$H$15:$N$29,4),VLOOKUP(K112,Minimas!$H$15:$N$29,3)))))))</f>
        <v xml:space="preserve"> </v>
      </c>
      <c r="W112" s="107" t="str">
        <f t="shared" si="9"/>
        <v/>
      </c>
      <c r="X112" s="42"/>
      <c r="Y112" s="42"/>
      <c r="AB112" s="113" t="e">
        <f>T112-HLOOKUP(V112,Minimas!$C$3:$CD$12,2,FALSE)</f>
        <v>#VALUE!</v>
      </c>
      <c r="AC112" s="113" t="e">
        <f>T112-HLOOKUP(V112,Minimas!$C$3:$CD$12,3,FALSE)</f>
        <v>#VALUE!</v>
      </c>
      <c r="AD112" s="113" t="e">
        <f>T112-HLOOKUP(V112,Minimas!$C$3:$CD$12,4,FALSE)</f>
        <v>#VALUE!</v>
      </c>
      <c r="AE112" s="113" t="e">
        <f>T112-HLOOKUP(V112,Minimas!$C$3:$CD$12,5,FALSE)</f>
        <v>#VALUE!</v>
      </c>
      <c r="AF112" s="113" t="e">
        <f>T112-HLOOKUP(V112,Minimas!$C$3:$CD$12,6,FALSE)</f>
        <v>#VALUE!</v>
      </c>
      <c r="AG112" s="113" t="e">
        <f>T112-HLOOKUP(V112,Minimas!$C$3:$CD$12,7,FALSE)</f>
        <v>#VALUE!</v>
      </c>
      <c r="AH112" s="113" t="e">
        <f>T112-HLOOKUP(V112,Minimas!$C$3:$CD$12,8,FALSE)</f>
        <v>#VALUE!</v>
      </c>
      <c r="AI112" s="113" t="e">
        <f>T112-HLOOKUP(V112,Minimas!$C$3:$CD$12,9,FALSE)</f>
        <v>#VALUE!</v>
      </c>
      <c r="AJ112" s="113" t="e">
        <f>T112-HLOOKUP(V112,Minimas!$C$3:$CD$12,10,FALSE)</f>
        <v>#VALUE!</v>
      </c>
      <c r="AK112" s="114" t="str">
        <f t="shared" si="10"/>
        <v xml:space="preserve"> </v>
      </c>
      <c r="AL112" s="114"/>
      <c r="AM112" s="114" t="str">
        <f t="shared" si="11"/>
        <v xml:space="preserve"> </v>
      </c>
      <c r="AN112" s="114" t="str">
        <f t="shared" si="12"/>
        <v xml:space="preserve"> </v>
      </c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</row>
    <row r="113" spans="2:107" s="5" customFormat="1" ht="30" customHeight="1" x14ac:dyDescent="0.2">
      <c r="B113" s="83"/>
      <c r="C113" s="86"/>
      <c r="D113" s="87"/>
      <c r="E113" s="89"/>
      <c r="F113" s="117"/>
      <c r="G113" s="118"/>
      <c r="H113" s="91"/>
      <c r="I113" s="94"/>
      <c r="J113" s="95"/>
      <c r="K113" s="81"/>
      <c r="L113" s="100"/>
      <c r="M113" s="101"/>
      <c r="N113" s="101"/>
      <c r="O113" s="102" t="str">
        <f t="shared" si="13"/>
        <v/>
      </c>
      <c r="P113" s="100"/>
      <c r="Q113" s="101"/>
      <c r="R113" s="101"/>
      <c r="S113" s="102" t="str">
        <f t="shared" si="14"/>
        <v/>
      </c>
      <c r="T113" s="104" t="str">
        <f t="shared" si="15"/>
        <v/>
      </c>
      <c r="U113" s="105" t="str">
        <f t="shared" si="8"/>
        <v xml:space="preserve">   </v>
      </c>
      <c r="V113" s="106" t="str">
        <f>IF(E113=0," ",IF(E113="H",IF(H113&lt;2000,VLOOKUP(K113,Minimas!$A$15:$G$29,7),IF(AND(H113&gt;1999,H113&lt;2003),VLOOKUP(K113,Minimas!$A$15:$G$29,6),IF(AND(H113&gt;2002,H113&lt;2005),VLOOKUP(K113,Minimas!$A$15:$G$29,5),IF(AND(H113&gt;2004,H113&lt;2007),VLOOKUP(K113,Minimas!$A$15:$G$29,4),VLOOKUP(K113,Minimas!$A$15:$G$29,3))))),IF(H113&lt;2000,VLOOKUP(K113,Minimas!$H$15:$N$29,7),IF(AND(H113&gt;1999,H113&lt;2003),VLOOKUP(K113,Minimas!$H$15:$N$29,6),IF(AND(H113&gt;2002,H113&lt;2005),VLOOKUP(K113,Minimas!$H$15:$N$29,5),IF(AND(H113&gt;2004,H113&lt;2007),VLOOKUP(K113,Minimas!$H$15:$N$29,4),VLOOKUP(K113,Minimas!$H$15:$N$29,3)))))))</f>
        <v xml:space="preserve"> </v>
      </c>
      <c r="W113" s="107" t="str">
        <f t="shared" si="9"/>
        <v/>
      </c>
      <c r="X113" s="42"/>
      <c r="Y113" s="42"/>
      <c r="AB113" s="113" t="e">
        <f>T113-HLOOKUP(V113,Minimas!$C$3:$CD$12,2,FALSE)</f>
        <v>#VALUE!</v>
      </c>
      <c r="AC113" s="113" t="e">
        <f>T113-HLOOKUP(V113,Minimas!$C$3:$CD$12,3,FALSE)</f>
        <v>#VALUE!</v>
      </c>
      <c r="AD113" s="113" t="e">
        <f>T113-HLOOKUP(V113,Minimas!$C$3:$CD$12,4,FALSE)</f>
        <v>#VALUE!</v>
      </c>
      <c r="AE113" s="113" t="e">
        <f>T113-HLOOKUP(V113,Minimas!$C$3:$CD$12,5,FALSE)</f>
        <v>#VALUE!</v>
      </c>
      <c r="AF113" s="113" t="e">
        <f>T113-HLOOKUP(V113,Minimas!$C$3:$CD$12,6,FALSE)</f>
        <v>#VALUE!</v>
      </c>
      <c r="AG113" s="113" t="e">
        <f>T113-HLOOKUP(V113,Minimas!$C$3:$CD$12,7,FALSE)</f>
        <v>#VALUE!</v>
      </c>
      <c r="AH113" s="113" t="e">
        <f>T113-HLOOKUP(V113,Minimas!$C$3:$CD$12,8,FALSE)</f>
        <v>#VALUE!</v>
      </c>
      <c r="AI113" s="113" t="e">
        <f>T113-HLOOKUP(V113,Minimas!$C$3:$CD$12,9,FALSE)</f>
        <v>#VALUE!</v>
      </c>
      <c r="AJ113" s="113" t="e">
        <f>T113-HLOOKUP(V113,Minimas!$C$3:$CD$12,10,FALSE)</f>
        <v>#VALUE!</v>
      </c>
      <c r="AK113" s="114" t="str">
        <f t="shared" si="10"/>
        <v xml:space="preserve"> </v>
      </c>
      <c r="AL113" s="114"/>
      <c r="AM113" s="114" t="str">
        <f t="shared" si="11"/>
        <v xml:space="preserve"> </v>
      </c>
      <c r="AN113" s="114" t="str">
        <f t="shared" si="12"/>
        <v xml:space="preserve"> </v>
      </c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</row>
    <row r="114" spans="2:107" s="5" customFormat="1" ht="30" customHeight="1" x14ac:dyDescent="0.2">
      <c r="B114" s="83"/>
      <c r="C114" s="86"/>
      <c r="D114" s="87"/>
      <c r="E114" s="89"/>
      <c r="F114" s="117"/>
      <c r="G114" s="118"/>
      <c r="H114" s="91"/>
      <c r="I114" s="94"/>
      <c r="J114" s="95"/>
      <c r="K114" s="81"/>
      <c r="L114" s="100"/>
      <c r="M114" s="101"/>
      <c r="N114" s="101"/>
      <c r="O114" s="102" t="str">
        <f t="shared" si="13"/>
        <v/>
      </c>
      <c r="P114" s="100"/>
      <c r="Q114" s="101"/>
      <c r="R114" s="101"/>
      <c r="S114" s="102" t="str">
        <f t="shared" si="14"/>
        <v/>
      </c>
      <c r="T114" s="104" t="str">
        <f t="shared" si="15"/>
        <v/>
      </c>
      <c r="U114" s="105" t="str">
        <f t="shared" si="8"/>
        <v xml:space="preserve">   </v>
      </c>
      <c r="V114" s="106" t="str">
        <f>IF(E114=0," ",IF(E114="H",IF(H114&lt;2000,VLOOKUP(K114,Minimas!$A$15:$G$29,7),IF(AND(H114&gt;1999,H114&lt;2003),VLOOKUP(K114,Minimas!$A$15:$G$29,6),IF(AND(H114&gt;2002,H114&lt;2005),VLOOKUP(K114,Minimas!$A$15:$G$29,5),IF(AND(H114&gt;2004,H114&lt;2007),VLOOKUP(K114,Minimas!$A$15:$G$29,4),VLOOKUP(K114,Minimas!$A$15:$G$29,3))))),IF(H114&lt;2000,VLOOKUP(K114,Minimas!$H$15:$N$29,7),IF(AND(H114&gt;1999,H114&lt;2003),VLOOKUP(K114,Minimas!$H$15:$N$29,6),IF(AND(H114&gt;2002,H114&lt;2005),VLOOKUP(K114,Minimas!$H$15:$N$29,5),IF(AND(H114&gt;2004,H114&lt;2007),VLOOKUP(K114,Minimas!$H$15:$N$29,4),VLOOKUP(K114,Minimas!$H$15:$N$29,3)))))))</f>
        <v xml:space="preserve"> </v>
      </c>
      <c r="W114" s="107" t="str">
        <f t="shared" si="9"/>
        <v/>
      </c>
      <c r="X114" s="42"/>
      <c r="Y114" s="42"/>
      <c r="AB114" s="113" t="e">
        <f>T114-HLOOKUP(V114,Minimas!$C$3:$CD$12,2,FALSE)</f>
        <v>#VALUE!</v>
      </c>
      <c r="AC114" s="113" t="e">
        <f>T114-HLOOKUP(V114,Minimas!$C$3:$CD$12,3,FALSE)</f>
        <v>#VALUE!</v>
      </c>
      <c r="AD114" s="113" t="e">
        <f>T114-HLOOKUP(V114,Minimas!$C$3:$CD$12,4,FALSE)</f>
        <v>#VALUE!</v>
      </c>
      <c r="AE114" s="113" t="e">
        <f>T114-HLOOKUP(V114,Minimas!$C$3:$CD$12,5,FALSE)</f>
        <v>#VALUE!</v>
      </c>
      <c r="AF114" s="113" t="e">
        <f>T114-HLOOKUP(V114,Minimas!$C$3:$CD$12,6,FALSE)</f>
        <v>#VALUE!</v>
      </c>
      <c r="AG114" s="113" t="e">
        <f>T114-HLOOKUP(V114,Minimas!$C$3:$CD$12,7,FALSE)</f>
        <v>#VALUE!</v>
      </c>
      <c r="AH114" s="113" t="e">
        <f>T114-HLOOKUP(V114,Minimas!$C$3:$CD$12,8,FALSE)</f>
        <v>#VALUE!</v>
      </c>
      <c r="AI114" s="113" t="e">
        <f>T114-HLOOKUP(V114,Minimas!$C$3:$CD$12,9,FALSE)</f>
        <v>#VALUE!</v>
      </c>
      <c r="AJ114" s="113" t="e">
        <f>T114-HLOOKUP(V114,Minimas!$C$3:$CD$12,10,FALSE)</f>
        <v>#VALUE!</v>
      </c>
      <c r="AK114" s="114" t="str">
        <f t="shared" si="10"/>
        <v xml:space="preserve"> </v>
      </c>
      <c r="AL114" s="114"/>
      <c r="AM114" s="114" t="str">
        <f t="shared" si="11"/>
        <v xml:space="preserve"> </v>
      </c>
      <c r="AN114" s="114" t="str">
        <f t="shared" si="12"/>
        <v xml:space="preserve"> </v>
      </c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</row>
    <row r="115" spans="2:107" s="5" customFormat="1" ht="30" customHeight="1" x14ac:dyDescent="0.2">
      <c r="B115" s="83"/>
      <c r="C115" s="86"/>
      <c r="D115" s="87"/>
      <c r="E115" s="89"/>
      <c r="F115" s="117"/>
      <c r="G115" s="118"/>
      <c r="H115" s="91"/>
      <c r="I115" s="94"/>
      <c r="J115" s="95"/>
      <c r="K115" s="81"/>
      <c r="L115" s="100"/>
      <c r="M115" s="101"/>
      <c r="N115" s="101"/>
      <c r="O115" s="102" t="str">
        <f t="shared" si="13"/>
        <v/>
      </c>
      <c r="P115" s="100"/>
      <c r="Q115" s="101"/>
      <c r="R115" s="101"/>
      <c r="S115" s="102" t="str">
        <f t="shared" si="14"/>
        <v/>
      </c>
      <c r="T115" s="104" t="str">
        <f t="shared" si="15"/>
        <v/>
      </c>
      <c r="U115" s="105" t="str">
        <f t="shared" si="8"/>
        <v xml:space="preserve">   </v>
      </c>
      <c r="V115" s="106" t="str">
        <f>IF(E115=0," ",IF(E115="H",IF(H115&lt;2000,VLOOKUP(K115,Minimas!$A$15:$G$29,7),IF(AND(H115&gt;1999,H115&lt;2003),VLOOKUP(K115,Minimas!$A$15:$G$29,6),IF(AND(H115&gt;2002,H115&lt;2005),VLOOKUP(K115,Minimas!$A$15:$G$29,5),IF(AND(H115&gt;2004,H115&lt;2007),VLOOKUP(K115,Minimas!$A$15:$G$29,4),VLOOKUP(K115,Minimas!$A$15:$G$29,3))))),IF(H115&lt;2000,VLOOKUP(K115,Minimas!$H$15:$N$29,7),IF(AND(H115&gt;1999,H115&lt;2003),VLOOKUP(K115,Minimas!$H$15:$N$29,6),IF(AND(H115&gt;2002,H115&lt;2005),VLOOKUP(K115,Minimas!$H$15:$N$29,5),IF(AND(H115&gt;2004,H115&lt;2007),VLOOKUP(K115,Minimas!$H$15:$N$29,4),VLOOKUP(K115,Minimas!$H$15:$N$29,3)))))))</f>
        <v xml:space="preserve"> </v>
      </c>
      <c r="W115" s="107" t="str">
        <f t="shared" si="9"/>
        <v/>
      </c>
      <c r="X115" s="42"/>
      <c r="Y115" s="42"/>
      <c r="AB115" s="113" t="e">
        <f>T115-HLOOKUP(V115,Minimas!$C$3:$CD$12,2,FALSE)</f>
        <v>#VALUE!</v>
      </c>
      <c r="AC115" s="113" t="e">
        <f>T115-HLOOKUP(V115,Minimas!$C$3:$CD$12,3,FALSE)</f>
        <v>#VALUE!</v>
      </c>
      <c r="AD115" s="113" t="e">
        <f>T115-HLOOKUP(V115,Minimas!$C$3:$CD$12,4,FALSE)</f>
        <v>#VALUE!</v>
      </c>
      <c r="AE115" s="113" t="e">
        <f>T115-HLOOKUP(V115,Minimas!$C$3:$CD$12,5,FALSE)</f>
        <v>#VALUE!</v>
      </c>
      <c r="AF115" s="113" t="e">
        <f>T115-HLOOKUP(V115,Minimas!$C$3:$CD$12,6,FALSE)</f>
        <v>#VALUE!</v>
      </c>
      <c r="AG115" s="113" t="e">
        <f>T115-HLOOKUP(V115,Minimas!$C$3:$CD$12,7,FALSE)</f>
        <v>#VALUE!</v>
      </c>
      <c r="AH115" s="113" t="e">
        <f>T115-HLOOKUP(V115,Minimas!$C$3:$CD$12,8,FALSE)</f>
        <v>#VALUE!</v>
      </c>
      <c r="AI115" s="113" t="e">
        <f>T115-HLOOKUP(V115,Minimas!$C$3:$CD$12,9,FALSE)</f>
        <v>#VALUE!</v>
      </c>
      <c r="AJ115" s="113" t="e">
        <f>T115-HLOOKUP(V115,Minimas!$C$3:$CD$12,10,FALSE)</f>
        <v>#VALUE!</v>
      </c>
      <c r="AK115" s="114" t="str">
        <f t="shared" si="10"/>
        <v xml:space="preserve"> </v>
      </c>
      <c r="AL115" s="114"/>
      <c r="AM115" s="114" t="str">
        <f t="shared" si="11"/>
        <v xml:space="preserve"> </v>
      </c>
      <c r="AN115" s="114" t="str">
        <f t="shared" si="12"/>
        <v xml:space="preserve"> </v>
      </c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</row>
    <row r="116" spans="2:107" s="5" customFormat="1" ht="30" customHeight="1" x14ac:dyDescent="0.2">
      <c r="B116" s="83"/>
      <c r="C116" s="86"/>
      <c r="D116" s="87"/>
      <c r="E116" s="89"/>
      <c r="F116" s="117"/>
      <c r="G116" s="118"/>
      <c r="H116" s="91"/>
      <c r="I116" s="94"/>
      <c r="J116" s="95"/>
      <c r="K116" s="81"/>
      <c r="L116" s="100"/>
      <c r="M116" s="101"/>
      <c r="N116" s="101"/>
      <c r="O116" s="102" t="str">
        <f t="shared" si="13"/>
        <v/>
      </c>
      <c r="P116" s="100"/>
      <c r="Q116" s="101"/>
      <c r="R116" s="101"/>
      <c r="S116" s="102" t="str">
        <f t="shared" si="14"/>
        <v/>
      </c>
      <c r="T116" s="104" t="str">
        <f t="shared" si="15"/>
        <v/>
      </c>
      <c r="U116" s="105" t="str">
        <f t="shared" si="8"/>
        <v xml:space="preserve">   </v>
      </c>
      <c r="V116" s="106" t="str">
        <f>IF(E116=0," ",IF(E116="H",IF(H116&lt;2000,VLOOKUP(K116,Minimas!$A$15:$G$29,7),IF(AND(H116&gt;1999,H116&lt;2003),VLOOKUP(K116,Minimas!$A$15:$G$29,6),IF(AND(H116&gt;2002,H116&lt;2005),VLOOKUP(K116,Minimas!$A$15:$G$29,5),IF(AND(H116&gt;2004,H116&lt;2007),VLOOKUP(K116,Minimas!$A$15:$G$29,4),VLOOKUP(K116,Minimas!$A$15:$G$29,3))))),IF(H116&lt;2000,VLOOKUP(K116,Minimas!$H$15:$N$29,7),IF(AND(H116&gt;1999,H116&lt;2003),VLOOKUP(K116,Minimas!$H$15:$N$29,6),IF(AND(H116&gt;2002,H116&lt;2005),VLOOKUP(K116,Minimas!$H$15:$N$29,5),IF(AND(H116&gt;2004,H116&lt;2007),VLOOKUP(K116,Minimas!$H$15:$N$29,4),VLOOKUP(K116,Minimas!$H$15:$N$29,3)))))))</f>
        <v xml:space="preserve"> </v>
      </c>
      <c r="W116" s="107" t="str">
        <f t="shared" si="9"/>
        <v/>
      </c>
      <c r="X116" s="42"/>
      <c r="Y116" s="42"/>
      <c r="AB116" s="113" t="e">
        <f>T116-HLOOKUP(V116,Minimas!$C$3:$CD$12,2,FALSE)</f>
        <v>#VALUE!</v>
      </c>
      <c r="AC116" s="113" t="e">
        <f>T116-HLOOKUP(V116,Minimas!$C$3:$CD$12,3,FALSE)</f>
        <v>#VALUE!</v>
      </c>
      <c r="AD116" s="113" t="e">
        <f>T116-HLOOKUP(V116,Minimas!$C$3:$CD$12,4,FALSE)</f>
        <v>#VALUE!</v>
      </c>
      <c r="AE116" s="113" t="e">
        <f>T116-HLOOKUP(V116,Minimas!$C$3:$CD$12,5,FALSE)</f>
        <v>#VALUE!</v>
      </c>
      <c r="AF116" s="113" t="e">
        <f>T116-HLOOKUP(V116,Minimas!$C$3:$CD$12,6,FALSE)</f>
        <v>#VALUE!</v>
      </c>
      <c r="AG116" s="113" t="e">
        <f>T116-HLOOKUP(V116,Minimas!$C$3:$CD$12,7,FALSE)</f>
        <v>#VALUE!</v>
      </c>
      <c r="AH116" s="113" t="e">
        <f>T116-HLOOKUP(V116,Minimas!$C$3:$CD$12,8,FALSE)</f>
        <v>#VALUE!</v>
      </c>
      <c r="AI116" s="113" t="e">
        <f>T116-HLOOKUP(V116,Minimas!$C$3:$CD$12,9,FALSE)</f>
        <v>#VALUE!</v>
      </c>
      <c r="AJ116" s="113" t="e">
        <f>T116-HLOOKUP(V116,Minimas!$C$3:$CD$12,10,FALSE)</f>
        <v>#VALUE!</v>
      </c>
      <c r="AK116" s="114" t="str">
        <f t="shared" si="10"/>
        <v xml:space="preserve"> </v>
      </c>
      <c r="AL116" s="114"/>
      <c r="AM116" s="114" t="str">
        <f t="shared" si="11"/>
        <v xml:space="preserve"> </v>
      </c>
      <c r="AN116" s="114" t="str">
        <f t="shared" si="12"/>
        <v xml:space="preserve"> </v>
      </c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</row>
    <row r="117" spans="2:107" s="5" customFormat="1" ht="30" customHeight="1" x14ac:dyDescent="0.2">
      <c r="B117" s="83"/>
      <c r="C117" s="86"/>
      <c r="D117" s="87"/>
      <c r="E117" s="89"/>
      <c r="F117" s="117"/>
      <c r="G117" s="118"/>
      <c r="H117" s="91"/>
      <c r="I117" s="94"/>
      <c r="J117" s="95"/>
      <c r="K117" s="81"/>
      <c r="L117" s="100"/>
      <c r="M117" s="101"/>
      <c r="N117" s="101"/>
      <c r="O117" s="102" t="str">
        <f t="shared" si="13"/>
        <v/>
      </c>
      <c r="P117" s="100"/>
      <c r="Q117" s="101"/>
      <c r="R117" s="101"/>
      <c r="S117" s="102" t="str">
        <f t="shared" si="14"/>
        <v/>
      </c>
      <c r="T117" s="104" t="str">
        <f t="shared" si="15"/>
        <v/>
      </c>
      <c r="U117" s="105" t="str">
        <f t="shared" si="8"/>
        <v xml:space="preserve">   </v>
      </c>
      <c r="V117" s="106" t="str">
        <f>IF(E117=0," ",IF(E117="H",IF(H117&lt;2000,VLOOKUP(K117,Minimas!$A$15:$G$29,7),IF(AND(H117&gt;1999,H117&lt;2003),VLOOKUP(K117,Minimas!$A$15:$G$29,6),IF(AND(H117&gt;2002,H117&lt;2005),VLOOKUP(K117,Minimas!$A$15:$G$29,5),IF(AND(H117&gt;2004,H117&lt;2007),VLOOKUP(K117,Minimas!$A$15:$G$29,4),VLOOKUP(K117,Minimas!$A$15:$G$29,3))))),IF(H117&lt;2000,VLOOKUP(K117,Minimas!$H$15:$N$29,7),IF(AND(H117&gt;1999,H117&lt;2003),VLOOKUP(K117,Minimas!$H$15:$N$29,6),IF(AND(H117&gt;2002,H117&lt;2005),VLOOKUP(K117,Minimas!$H$15:$N$29,5),IF(AND(H117&gt;2004,H117&lt;2007),VLOOKUP(K117,Minimas!$H$15:$N$29,4),VLOOKUP(K117,Minimas!$H$15:$N$29,3)))))))</f>
        <v xml:space="preserve"> </v>
      </c>
      <c r="W117" s="107" t="str">
        <f t="shared" si="9"/>
        <v/>
      </c>
      <c r="X117" s="42"/>
      <c r="Y117" s="42"/>
      <c r="AB117" s="113" t="e">
        <f>T117-HLOOKUP(V117,Minimas!$C$3:$CD$12,2,FALSE)</f>
        <v>#VALUE!</v>
      </c>
      <c r="AC117" s="113" t="e">
        <f>T117-HLOOKUP(V117,Minimas!$C$3:$CD$12,3,FALSE)</f>
        <v>#VALUE!</v>
      </c>
      <c r="AD117" s="113" t="e">
        <f>T117-HLOOKUP(V117,Minimas!$C$3:$CD$12,4,FALSE)</f>
        <v>#VALUE!</v>
      </c>
      <c r="AE117" s="113" t="e">
        <f>T117-HLOOKUP(V117,Minimas!$C$3:$CD$12,5,FALSE)</f>
        <v>#VALUE!</v>
      </c>
      <c r="AF117" s="113" t="e">
        <f>T117-HLOOKUP(V117,Minimas!$C$3:$CD$12,6,FALSE)</f>
        <v>#VALUE!</v>
      </c>
      <c r="AG117" s="113" t="e">
        <f>T117-HLOOKUP(V117,Minimas!$C$3:$CD$12,7,FALSE)</f>
        <v>#VALUE!</v>
      </c>
      <c r="AH117" s="113" t="e">
        <f>T117-HLOOKUP(V117,Minimas!$C$3:$CD$12,8,FALSE)</f>
        <v>#VALUE!</v>
      </c>
      <c r="AI117" s="113" t="e">
        <f>T117-HLOOKUP(V117,Minimas!$C$3:$CD$12,9,FALSE)</f>
        <v>#VALUE!</v>
      </c>
      <c r="AJ117" s="113" t="e">
        <f>T117-HLOOKUP(V117,Minimas!$C$3:$CD$12,10,FALSE)</f>
        <v>#VALUE!</v>
      </c>
      <c r="AK117" s="114" t="str">
        <f t="shared" si="10"/>
        <v xml:space="preserve"> </v>
      </c>
      <c r="AL117" s="114"/>
      <c r="AM117" s="114" t="str">
        <f t="shared" si="11"/>
        <v xml:space="preserve"> </v>
      </c>
      <c r="AN117" s="114" t="str">
        <f t="shared" si="12"/>
        <v xml:space="preserve"> </v>
      </c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</row>
    <row r="118" spans="2:107" s="5" customFormat="1" ht="30" customHeight="1" x14ac:dyDescent="0.2">
      <c r="B118" s="83"/>
      <c r="C118" s="86"/>
      <c r="D118" s="87"/>
      <c r="E118" s="89"/>
      <c r="F118" s="117"/>
      <c r="G118" s="118"/>
      <c r="H118" s="91"/>
      <c r="I118" s="94"/>
      <c r="J118" s="95"/>
      <c r="K118" s="81"/>
      <c r="L118" s="100"/>
      <c r="M118" s="101"/>
      <c r="N118" s="101"/>
      <c r="O118" s="102" t="str">
        <f t="shared" si="13"/>
        <v/>
      </c>
      <c r="P118" s="100"/>
      <c r="Q118" s="101"/>
      <c r="R118" s="101"/>
      <c r="S118" s="102" t="str">
        <f t="shared" si="14"/>
        <v/>
      </c>
      <c r="T118" s="104" t="str">
        <f t="shared" si="15"/>
        <v/>
      </c>
      <c r="U118" s="105" t="str">
        <f t="shared" si="8"/>
        <v xml:space="preserve">   </v>
      </c>
      <c r="V118" s="106" t="str">
        <f>IF(E118=0," ",IF(E118="H",IF(H118&lt;2000,VLOOKUP(K118,Minimas!$A$15:$G$29,7),IF(AND(H118&gt;1999,H118&lt;2003),VLOOKUP(K118,Minimas!$A$15:$G$29,6),IF(AND(H118&gt;2002,H118&lt;2005),VLOOKUP(K118,Minimas!$A$15:$G$29,5),IF(AND(H118&gt;2004,H118&lt;2007),VLOOKUP(K118,Minimas!$A$15:$G$29,4),VLOOKUP(K118,Minimas!$A$15:$G$29,3))))),IF(H118&lt;2000,VLOOKUP(K118,Minimas!$H$15:$N$29,7),IF(AND(H118&gt;1999,H118&lt;2003),VLOOKUP(K118,Minimas!$H$15:$N$29,6),IF(AND(H118&gt;2002,H118&lt;2005),VLOOKUP(K118,Minimas!$H$15:$N$29,5),IF(AND(H118&gt;2004,H118&lt;2007),VLOOKUP(K118,Minimas!$H$15:$N$29,4),VLOOKUP(K118,Minimas!$H$15:$N$29,3)))))))</f>
        <v xml:space="preserve"> </v>
      </c>
      <c r="W118" s="107" t="str">
        <f t="shared" si="9"/>
        <v/>
      </c>
      <c r="X118" s="42"/>
      <c r="Y118" s="42"/>
      <c r="AB118" s="113" t="e">
        <f>T118-HLOOKUP(V118,Minimas!$C$3:$CD$12,2,FALSE)</f>
        <v>#VALUE!</v>
      </c>
      <c r="AC118" s="113" t="e">
        <f>T118-HLOOKUP(V118,Minimas!$C$3:$CD$12,3,FALSE)</f>
        <v>#VALUE!</v>
      </c>
      <c r="AD118" s="113" t="e">
        <f>T118-HLOOKUP(V118,Minimas!$C$3:$CD$12,4,FALSE)</f>
        <v>#VALUE!</v>
      </c>
      <c r="AE118" s="113" t="e">
        <f>T118-HLOOKUP(V118,Minimas!$C$3:$CD$12,5,FALSE)</f>
        <v>#VALUE!</v>
      </c>
      <c r="AF118" s="113" t="e">
        <f>T118-HLOOKUP(V118,Minimas!$C$3:$CD$12,6,FALSE)</f>
        <v>#VALUE!</v>
      </c>
      <c r="AG118" s="113" t="e">
        <f>T118-HLOOKUP(V118,Minimas!$C$3:$CD$12,7,FALSE)</f>
        <v>#VALUE!</v>
      </c>
      <c r="AH118" s="113" t="e">
        <f>T118-HLOOKUP(V118,Minimas!$C$3:$CD$12,8,FALSE)</f>
        <v>#VALUE!</v>
      </c>
      <c r="AI118" s="113" t="e">
        <f>T118-HLOOKUP(V118,Minimas!$C$3:$CD$12,9,FALSE)</f>
        <v>#VALUE!</v>
      </c>
      <c r="AJ118" s="113" t="e">
        <f>T118-HLOOKUP(V118,Minimas!$C$3:$CD$12,10,FALSE)</f>
        <v>#VALUE!</v>
      </c>
      <c r="AK118" s="114" t="str">
        <f t="shared" si="10"/>
        <v xml:space="preserve"> </v>
      </c>
      <c r="AL118" s="114"/>
      <c r="AM118" s="114" t="str">
        <f t="shared" si="11"/>
        <v xml:space="preserve"> </v>
      </c>
      <c r="AN118" s="114" t="str">
        <f t="shared" si="12"/>
        <v xml:space="preserve"> </v>
      </c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</row>
    <row r="119" spans="2:107" s="5" customFormat="1" ht="30" customHeight="1" x14ac:dyDescent="0.2">
      <c r="B119" s="83"/>
      <c r="C119" s="86"/>
      <c r="D119" s="87"/>
      <c r="E119" s="89"/>
      <c r="F119" s="117"/>
      <c r="G119" s="118"/>
      <c r="H119" s="91"/>
      <c r="I119" s="94"/>
      <c r="J119" s="95"/>
      <c r="K119" s="81"/>
      <c r="L119" s="100"/>
      <c r="M119" s="101"/>
      <c r="N119" s="101"/>
      <c r="O119" s="102" t="str">
        <f t="shared" si="13"/>
        <v/>
      </c>
      <c r="P119" s="100"/>
      <c r="Q119" s="101"/>
      <c r="R119" s="101"/>
      <c r="S119" s="102" t="str">
        <f t="shared" si="14"/>
        <v/>
      </c>
      <c r="T119" s="104" t="str">
        <f t="shared" si="15"/>
        <v/>
      </c>
      <c r="U119" s="105" t="str">
        <f t="shared" si="8"/>
        <v xml:space="preserve">   </v>
      </c>
      <c r="V119" s="106" t="str">
        <f>IF(E119=0," ",IF(E119="H",IF(H119&lt;2000,VLOOKUP(K119,Minimas!$A$15:$G$29,7),IF(AND(H119&gt;1999,H119&lt;2003),VLOOKUP(K119,Minimas!$A$15:$G$29,6),IF(AND(H119&gt;2002,H119&lt;2005),VLOOKUP(K119,Minimas!$A$15:$G$29,5),IF(AND(H119&gt;2004,H119&lt;2007),VLOOKUP(K119,Minimas!$A$15:$G$29,4),VLOOKUP(K119,Minimas!$A$15:$G$29,3))))),IF(H119&lt;2000,VLOOKUP(K119,Minimas!$H$15:$N$29,7),IF(AND(H119&gt;1999,H119&lt;2003),VLOOKUP(K119,Minimas!$H$15:$N$29,6),IF(AND(H119&gt;2002,H119&lt;2005),VLOOKUP(K119,Minimas!$H$15:$N$29,5),IF(AND(H119&gt;2004,H119&lt;2007),VLOOKUP(K119,Minimas!$H$15:$N$29,4),VLOOKUP(K119,Minimas!$H$15:$N$29,3)))))))</f>
        <v xml:space="preserve"> </v>
      </c>
      <c r="W119" s="107" t="str">
        <f t="shared" si="9"/>
        <v/>
      </c>
      <c r="X119" s="42"/>
      <c r="Y119" s="42"/>
      <c r="AB119" s="113" t="e">
        <f>T119-HLOOKUP(V119,Minimas!$C$3:$CD$12,2,FALSE)</f>
        <v>#VALUE!</v>
      </c>
      <c r="AC119" s="113" t="e">
        <f>T119-HLOOKUP(V119,Minimas!$C$3:$CD$12,3,FALSE)</f>
        <v>#VALUE!</v>
      </c>
      <c r="AD119" s="113" t="e">
        <f>T119-HLOOKUP(V119,Minimas!$C$3:$CD$12,4,FALSE)</f>
        <v>#VALUE!</v>
      </c>
      <c r="AE119" s="113" t="e">
        <f>T119-HLOOKUP(V119,Minimas!$C$3:$CD$12,5,FALSE)</f>
        <v>#VALUE!</v>
      </c>
      <c r="AF119" s="113" t="e">
        <f>T119-HLOOKUP(V119,Minimas!$C$3:$CD$12,6,FALSE)</f>
        <v>#VALUE!</v>
      </c>
      <c r="AG119" s="113" t="e">
        <f>T119-HLOOKUP(V119,Minimas!$C$3:$CD$12,7,FALSE)</f>
        <v>#VALUE!</v>
      </c>
      <c r="AH119" s="113" t="e">
        <f>T119-HLOOKUP(V119,Minimas!$C$3:$CD$12,8,FALSE)</f>
        <v>#VALUE!</v>
      </c>
      <c r="AI119" s="113" t="e">
        <f>T119-HLOOKUP(V119,Minimas!$C$3:$CD$12,9,FALSE)</f>
        <v>#VALUE!</v>
      </c>
      <c r="AJ119" s="113" t="e">
        <f>T119-HLOOKUP(V119,Minimas!$C$3:$CD$12,10,FALSE)</f>
        <v>#VALUE!</v>
      </c>
      <c r="AK119" s="114" t="str">
        <f t="shared" si="10"/>
        <v xml:space="preserve"> </v>
      </c>
      <c r="AL119" s="114"/>
      <c r="AM119" s="114" t="str">
        <f t="shared" si="11"/>
        <v xml:space="preserve"> </v>
      </c>
      <c r="AN119" s="114" t="str">
        <f t="shared" si="12"/>
        <v xml:space="preserve"> </v>
      </c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</row>
    <row r="120" spans="2:107" s="5" customFormat="1" ht="30" customHeight="1" x14ac:dyDescent="0.2">
      <c r="B120" s="83"/>
      <c r="C120" s="86"/>
      <c r="D120" s="87"/>
      <c r="E120" s="89"/>
      <c r="F120" s="117"/>
      <c r="G120" s="118"/>
      <c r="H120" s="91"/>
      <c r="I120" s="94"/>
      <c r="J120" s="95"/>
      <c r="K120" s="81"/>
      <c r="L120" s="100"/>
      <c r="M120" s="101"/>
      <c r="N120" s="101"/>
      <c r="O120" s="102" t="str">
        <f t="shared" si="13"/>
        <v/>
      </c>
      <c r="P120" s="100"/>
      <c r="Q120" s="101"/>
      <c r="R120" s="101"/>
      <c r="S120" s="102" t="str">
        <f t="shared" si="14"/>
        <v/>
      </c>
      <c r="T120" s="104" t="str">
        <f t="shared" si="15"/>
        <v/>
      </c>
      <c r="U120" s="105" t="str">
        <f t="shared" si="8"/>
        <v xml:space="preserve">   </v>
      </c>
      <c r="V120" s="106" t="str">
        <f>IF(E120=0," ",IF(E120="H",IF(H120&lt;2000,VLOOKUP(K120,Minimas!$A$15:$G$29,7),IF(AND(H120&gt;1999,H120&lt;2003),VLOOKUP(K120,Minimas!$A$15:$G$29,6),IF(AND(H120&gt;2002,H120&lt;2005),VLOOKUP(K120,Minimas!$A$15:$G$29,5),IF(AND(H120&gt;2004,H120&lt;2007),VLOOKUP(K120,Minimas!$A$15:$G$29,4),VLOOKUP(K120,Minimas!$A$15:$G$29,3))))),IF(H120&lt;2000,VLOOKUP(K120,Minimas!$H$15:$N$29,7),IF(AND(H120&gt;1999,H120&lt;2003),VLOOKUP(K120,Minimas!$H$15:$N$29,6),IF(AND(H120&gt;2002,H120&lt;2005),VLOOKUP(K120,Minimas!$H$15:$N$29,5),IF(AND(H120&gt;2004,H120&lt;2007),VLOOKUP(K120,Minimas!$H$15:$N$29,4),VLOOKUP(K120,Minimas!$H$15:$N$29,3)))))))</f>
        <v xml:space="preserve"> </v>
      </c>
      <c r="W120" s="107" t="str">
        <f t="shared" si="9"/>
        <v/>
      </c>
      <c r="X120" s="42"/>
      <c r="Y120" s="42"/>
      <c r="AB120" s="113" t="e">
        <f>T120-HLOOKUP(V120,Minimas!$C$3:$CD$12,2,FALSE)</f>
        <v>#VALUE!</v>
      </c>
      <c r="AC120" s="113" t="e">
        <f>T120-HLOOKUP(V120,Minimas!$C$3:$CD$12,3,FALSE)</f>
        <v>#VALUE!</v>
      </c>
      <c r="AD120" s="113" t="e">
        <f>T120-HLOOKUP(V120,Minimas!$C$3:$CD$12,4,FALSE)</f>
        <v>#VALUE!</v>
      </c>
      <c r="AE120" s="113" t="e">
        <f>T120-HLOOKUP(V120,Minimas!$C$3:$CD$12,5,FALSE)</f>
        <v>#VALUE!</v>
      </c>
      <c r="AF120" s="113" t="e">
        <f>T120-HLOOKUP(V120,Minimas!$C$3:$CD$12,6,FALSE)</f>
        <v>#VALUE!</v>
      </c>
      <c r="AG120" s="113" t="e">
        <f>T120-HLOOKUP(V120,Minimas!$C$3:$CD$12,7,FALSE)</f>
        <v>#VALUE!</v>
      </c>
      <c r="AH120" s="113" t="e">
        <f>T120-HLOOKUP(V120,Minimas!$C$3:$CD$12,8,FALSE)</f>
        <v>#VALUE!</v>
      </c>
      <c r="AI120" s="113" t="e">
        <f>T120-HLOOKUP(V120,Minimas!$C$3:$CD$12,9,FALSE)</f>
        <v>#VALUE!</v>
      </c>
      <c r="AJ120" s="113" t="e">
        <f>T120-HLOOKUP(V120,Minimas!$C$3:$CD$12,10,FALSE)</f>
        <v>#VALUE!</v>
      </c>
      <c r="AK120" s="114" t="str">
        <f t="shared" si="10"/>
        <v xml:space="preserve"> </v>
      </c>
      <c r="AL120" s="114"/>
      <c r="AM120" s="114" t="str">
        <f t="shared" si="11"/>
        <v xml:space="preserve"> </v>
      </c>
      <c r="AN120" s="114" t="str">
        <f t="shared" si="12"/>
        <v xml:space="preserve"> </v>
      </c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</row>
    <row r="121" spans="2:107" s="5" customFormat="1" ht="30" customHeight="1" x14ac:dyDescent="0.2">
      <c r="B121" s="83"/>
      <c r="C121" s="86"/>
      <c r="D121" s="87"/>
      <c r="E121" s="89"/>
      <c r="F121" s="117"/>
      <c r="G121" s="118"/>
      <c r="H121" s="91"/>
      <c r="I121" s="94"/>
      <c r="J121" s="95"/>
      <c r="K121" s="81"/>
      <c r="L121" s="100"/>
      <c r="M121" s="101"/>
      <c r="N121" s="101"/>
      <c r="O121" s="102" t="str">
        <f t="shared" si="13"/>
        <v/>
      </c>
      <c r="P121" s="100"/>
      <c r="Q121" s="101"/>
      <c r="R121" s="101"/>
      <c r="S121" s="102" t="str">
        <f t="shared" si="14"/>
        <v/>
      </c>
      <c r="T121" s="104" t="str">
        <f t="shared" si="15"/>
        <v/>
      </c>
      <c r="U121" s="105" t="str">
        <f t="shared" si="8"/>
        <v xml:space="preserve">   </v>
      </c>
      <c r="V121" s="106" t="str">
        <f>IF(E121=0," ",IF(E121="H",IF(H121&lt;2000,VLOOKUP(K121,Minimas!$A$15:$G$29,7),IF(AND(H121&gt;1999,H121&lt;2003),VLOOKUP(K121,Minimas!$A$15:$G$29,6),IF(AND(H121&gt;2002,H121&lt;2005),VLOOKUP(K121,Minimas!$A$15:$G$29,5),IF(AND(H121&gt;2004,H121&lt;2007),VLOOKUP(K121,Minimas!$A$15:$G$29,4),VLOOKUP(K121,Minimas!$A$15:$G$29,3))))),IF(H121&lt;2000,VLOOKUP(K121,Minimas!$H$15:$N$29,7),IF(AND(H121&gt;1999,H121&lt;2003),VLOOKUP(K121,Minimas!$H$15:$N$29,6),IF(AND(H121&gt;2002,H121&lt;2005),VLOOKUP(K121,Minimas!$H$15:$N$29,5),IF(AND(H121&gt;2004,H121&lt;2007),VLOOKUP(K121,Minimas!$H$15:$N$29,4),VLOOKUP(K121,Minimas!$H$15:$N$29,3)))))))</f>
        <v xml:space="preserve"> </v>
      </c>
      <c r="W121" s="107" t="str">
        <f t="shared" si="9"/>
        <v/>
      </c>
      <c r="X121" s="42"/>
      <c r="Y121" s="42"/>
      <c r="AB121" s="113" t="e">
        <f>T121-HLOOKUP(V121,Minimas!$C$3:$CD$12,2,FALSE)</f>
        <v>#VALUE!</v>
      </c>
      <c r="AC121" s="113" t="e">
        <f>T121-HLOOKUP(V121,Minimas!$C$3:$CD$12,3,FALSE)</f>
        <v>#VALUE!</v>
      </c>
      <c r="AD121" s="113" t="e">
        <f>T121-HLOOKUP(V121,Minimas!$C$3:$CD$12,4,FALSE)</f>
        <v>#VALUE!</v>
      </c>
      <c r="AE121" s="113" t="e">
        <f>T121-HLOOKUP(V121,Minimas!$C$3:$CD$12,5,FALSE)</f>
        <v>#VALUE!</v>
      </c>
      <c r="AF121" s="113" t="e">
        <f>T121-HLOOKUP(V121,Minimas!$C$3:$CD$12,6,FALSE)</f>
        <v>#VALUE!</v>
      </c>
      <c r="AG121" s="113" t="e">
        <f>T121-HLOOKUP(V121,Minimas!$C$3:$CD$12,7,FALSE)</f>
        <v>#VALUE!</v>
      </c>
      <c r="AH121" s="113" t="e">
        <f>T121-HLOOKUP(V121,Minimas!$C$3:$CD$12,8,FALSE)</f>
        <v>#VALUE!</v>
      </c>
      <c r="AI121" s="113" t="e">
        <f>T121-HLOOKUP(V121,Minimas!$C$3:$CD$12,9,FALSE)</f>
        <v>#VALUE!</v>
      </c>
      <c r="AJ121" s="113" t="e">
        <f>T121-HLOOKUP(V121,Minimas!$C$3:$CD$12,10,FALSE)</f>
        <v>#VALUE!</v>
      </c>
      <c r="AK121" s="114" t="str">
        <f t="shared" si="10"/>
        <v xml:space="preserve"> </v>
      </c>
      <c r="AL121" s="114"/>
      <c r="AM121" s="114" t="str">
        <f t="shared" si="11"/>
        <v xml:space="preserve"> </v>
      </c>
      <c r="AN121" s="114" t="str">
        <f t="shared" si="12"/>
        <v xml:space="preserve"> </v>
      </c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</row>
    <row r="122" spans="2:107" s="5" customFormat="1" ht="30" customHeight="1" x14ac:dyDescent="0.2">
      <c r="B122" s="83"/>
      <c r="C122" s="86"/>
      <c r="D122" s="87"/>
      <c r="E122" s="89"/>
      <c r="F122" s="117"/>
      <c r="G122" s="118"/>
      <c r="H122" s="91"/>
      <c r="I122" s="94"/>
      <c r="J122" s="95"/>
      <c r="K122" s="81"/>
      <c r="L122" s="100"/>
      <c r="M122" s="101"/>
      <c r="N122" s="101"/>
      <c r="O122" s="102" t="str">
        <f t="shared" si="13"/>
        <v/>
      </c>
      <c r="P122" s="100"/>
      <c r="Q122" s="101"/>
      <c r="R122" s="101"/>
      <c r="S122" s="102" t="str">
        <f t="shared" si="14"/>
        <v/>
      </c>
      <c r="T122" s="104" t="str">
        <f t="shared" si="15"/>
        <v/>
      </c>
      <c r="U122" s="105" t="str">
        <f t="shared" si="8"/>
        <v xml:space="preserve">   </v>
      </c>
      <c r="V122" s="106" t="str">
        <f>IF(E122=0," ",IF(E122="H",IF(H122&lt;2000,VLOOKUP(K122,Minimas!$A$15:$G$29,7),IF(AND(H122&gt;1999,H122&lt;2003),VLOOKUP(K122,Minimas!$A$15:$G$29,6),IF(AND(H122&gt;2002,H122&lt;2005),VLOOKUP(K122,Minimas!$A$15:$G$29,5),IF(AND(H122&gt;2004,H122&lt;2007),VLOOKUP(K122,Minimas!$A$15:$G$29,4),VLOOKUP(K122,Minimas!$A$15:$G$29,3))))),IF(H122&lt;2000,VLOOKUP(K122,Minimas!$H$15:$N$29,7),IF(AND(H122&gt;1999,H122&lt;2003),VLOOKUP(K122,Minimas!$H$15:$N$29,6),IF(AND(H122&gt;2002,H122&lt;2005),VLOOKUP(K122,Minimas!$H$15:$N$29,5),IF(AND(H122&gt;2004,H122&lt;2007),VLOOKUP(K122,Minimas!$H$15:$N$29,4),VLOOKUP(K122,Minimas!$H$15:$N$29,3)))))))</f>
        <v xml:space="preserve"> </v>
      </c>
      <c r="W122" s="107" t="str">
        <f t="shared" si="9"/>
        <v/>
      </c>
      <c r="X122" s="42"/>
      <c r="Y122" s="42"/>
      <c r="AB122" s="113" t="e">
        <f>T122-HLOOKUP(V122,Minimas!$C$3:$CD$12,2,FALSE)</f>
        <v>#VALUE!</v>
      </c>
      <c r="AC122" s="113" t="e">
        <f>T122-HLOOKUP(V122,Minimas!$C$3:$CD$12,3,FALSE)</f>
        <v>#VALUE!</v>
      </c>
      <c r="AD122" s="113" t="e">
        <f>T122-HLOOKUP(V122,Minimas!$C$3:$CD$12,4,FALSE)</f>
        <v>#VALUE!</v>
      </c>
      <c r="AE122" s="113" t="e">
        <f>T122-HLOOKUP(V122,Minimas!$C$3:$CD$12,5,FALSE)</f>
        <v>#VALUE!</v>
      </c>
      <c r="AF122" s="113" t="e">
        <f>T122-HLOOKUP(V122,Minimas!$C$3:$CD$12,6,FALSE)</f>
        <v>#VALUE!</v>
      </c>
      <c r="AG122" s="113" t="e">
        <f>T122-HLOOKUP(V122,Minimas!$C$3:$CD$12,7,FALSE)</f>
        <v>#VALUE!</v>
      </c>
      <c r="AH122" s="113" t="e">
        <f>T122-HLOOKUP(V122,Minimas!$C$3:$CD$12,8,FALSE)</f>
        <v>#VALUE!</v>
      </c>
      <c r="AI122" s="113" t="e">
        <f>T122-HLOOKUP(V122,Minimas!$C$3:$CD$12,9,FALSE)</f>
        <v>#VALUE!</v>
      </c>
      <c r="AJ122" s="113" t="e">
        <f>T122-HLOOKUP(V122,Minimas!$C$3:$CD$12,10,FALSE)</f>
        <v>#VALUE!</v>
      </c>
      <c r="AK122" s="114" t="str">
        <f t="shared" si="10"/>
        <v xml:space="preserve"> </v>
      </c>
      <c r="AL122" s="114"/>
      <c r="AM122" s="114" t="str">
        <f t="shared" si="11"/>
        <v xml:space="preserve"> </v>
      </c>
      <c r="AN122" s="114" t="str">
        <f t="shared" si="12"/>
        <v xml:space="preserve"> </v>
      </c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</row>
    <row r="123" spans="2:107" s="5" customFormat="1" ht="30" customHeight="1" x14ac:dyDescent="0.2">
      <c r="B123" s="83"/>
      <c r="C123" s="86"/>
      <c r="D123" s="87"/>
      <c r="E123" s="89"/>
      <c r="F123" s="117"/>
      <c r="G123" s="118"/>
      <c r="H123" s="91"/>
      <c r="I123" s="94"/>
      <c r="J123" s="95"/>
      <c r="K123" s="81"/>
      <c r="L123" s="100"/>
      <c r="M123" s="101"/>
      <c r="N123" s="101"/>
      <c r="O123" s="102" t="str">
        <f t="shared" si="13"/>
        <v/>
      </c>
      <c r="P123" s="100"/>
      <c r="Q123" s="101"/>
      <c r="R123" s="101"/>
      <c r="S123" s="102" t="str">
        <f t="shared" si="14"/>
        <v/>
      </c>
      <c r="T123" s="104" t="str">
        <f t="shared" si="15"/>
        <v/>
      </c>
      <c r="U123" s="105" t="str">
        <f t="shared" si="8"/>
        <v xml:space="preserve">   </v>
      </c>
      <c r="V123" s="106" t="str">
        <f>IF(E123=0," ",IF(E123="H",IF(H123&lt;2000,VLOOKUP(K123,Minimas!$A$15:$G$29,7),IF(AND(H123&gt;1999,H123&lt;2003),VLOOKUP(K123,Minimas!$A$15:$G$29,6),IF(AND(H123&gt;2002,H123&lt;2005),VLOOKUP(K123,Minimas!$A$15:$G$29,5),IF(AND(H123&gt;2004,H123&lt;2007),VLOOKUP(K123,Minimas!$A$15:$G$29,4),VLOOKUP(K123,Minimas!$A$15:$G$29,3))))),IF(H123&lt;2000,VLOOKUP(K123,Minimas!$H$15:$N$29,7),IF(AND(H123&gt;1999,H123&lt;2003),VLOOKUP(K123,Minimas!$H$15:$N$29,6),IF(AND(H123&gt;2002,H123&lt;2005),VLOOKUP(K123,Minimas!$H$15:$N$29,5),IF(AND(H123&gt;2004,H123&lt;2007),VLOOKUP(K123,Minimas!$H$15:$N$29,4),VLOOKUP(K123,Minimas!$H$15:$N$29,3)))))))</f>
        <v xml:space="preserve"> </v>
      </c>
      <c r="W123" s="107" t="str">
        <f t="shared" si="9"/>
        <v/>
      </c>
      <c r="X123" s="42"/>
      <c r="Y123" s="42"/>
      <c r="AB123" s="113" t="e">
        <f>T123-HLOOKUP(V123,Minimas!$C$3:$CD$12,2,FALSE)</f>
        <v>#VALUE!</v>
      </c>
      <c r="AC123" s="113" t="e">
        <f>T123-HLOOKUP(V123,Minimas!$C$3:$CD$12,3,FALSE)</f>
        <v>#VALUE!</v>
      </c>
      <c r="AD123" s="113" t="e">
        <f>T123-HLOOKUP(V123,Minimas!$C$3:$CD$12,4,FALSE)</f>
        <v>#VALUE!</v>
      </c>
      <c r="AE123" s="113" t="e">
        <f>T123-HLOOKUP(V123,Minimas!$C$3:$CD$12,5,FALSE)</f>
        <v>#VALUE!</v>
      </c>
      <c r="AF123" s="113" t="e">
        <f>T123-HLOOKUP(V123,Minimas!$C$3:$CD$12,6,FALSE)</f>
        <v>#VALUE!</v>
      </c>
      <c r="AG123" s="113" t="e">
        <f>T123-HLOOKUP(V123,Minimas!$C$3:$CD$12,7,FALSE)</f>
        <v>#VALUE!</v>
      </c>
      <c r="AH123" s="113" t="e">
        <f>T123-HLOOKUP(V123,Minimas!$C$3:$CD$12,8,FALSE)</f>
        <v>#VALUE!</v>
      </c>
      <c r="AI123" s="113" t="e">
        <f>T123-HLOOKUP(V123,Minimas!$C$3:$CD$12,9,FALSE)</f>
        <v>#VALUE!</v>
      </c>
      <c r="AJ123" s="113" t="e">
        <f>T123-HLOOKUP(V123,Minimas!$C$3:$CD$12,10,FALSE)</f>
        <v>#VALUE!</v>
      </c>
      <c r="AK123" s="114" t="str">
        <f t="shared" si="10"/>
        <v xml:space="preserve"> </v>
      </c>
      <c r="AL123" s="114"/>
      <c r="AM123" s="114" t="str">
        <f t="shared" si="11"/>
        <v xml:space="preserve"> </v>
      </c>
      <c r="AN123" s="114" t="str">
        <f t="shared" si="12"/>
        <v xml:space="preserve"> </v>
      </c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</row>
    <row r="124" spans="2:107" s="5" customFormat="1" ht="30" customHeight="1" x14ac:dyDescent="0.2">
      <c r="B124" s="83"/>
      <c r="C124" s="86"/>
      <c r="D124" s="87"/>
      <c r="E124" s="89"/>
      <c r="F124" s="117"/>
      <c r="G124" s="118"/>
      <c r="H124" s="91"/>
      <c r="I124" s="94"/>
      <c r="J124" s="95"/>
      <c r="K124" s="81"/>
      <c r="L124" s="100"/>
      <c r="M124" s="101"/>
      <c r="N124" s="101"/>
      <c r="O124" s="102" t="str">
        <f t="shared" si="13"/>
        <v/>
      </c>
      <c r="P124" s="100"/>
      <c r="Q124" s="101"/>
      <c r="R124" s="101"/>
      <c r="S124" s="102" t="str">
        <f t="shared" si="14"/>
        <v/>
      </c>
      <c r="T124" s="104" t="str">
        <f t="shared" si="15"/>
        <v/>
      </c>
      <c r="U124" s="105" t="str">
        <f t="shared" si="8"/>
        <v xml:space="preserve">   </v>
      </c>
      <c r="V124" s="106" t="str">
        <f>IF(E124=0," ",IF(E124="H",IF(H124&lt;2000,VLOOKUP(K124,Minimas!$A$15:$G$29,7),IF(AND(H124&gt;1999,H124&lt;2003),VLOOKUP(K124,Minimas!$A$15:$G$29,6),IF(AND(H124&gt;2002,H124&lt;2005),VLOOKUP(K124,Minimas!$A$15:$G$29,5),IF(AND(H124&gt;2004,H124&lt;2007),VLOOKUP(K124,Minimas!$A$15:$G$29,4),VLOOKUP(K124,Minimas!$A$15:$G$29,3))))),IF(H124&lt;2000,VLOOKUP(K124,Minimas!$H$15:$N$29,7),IF(AND(H124&gt;1999,H124&lt;2003),VLOOKUP(K124,Minimas!$H$15:$N$29,6),IF(AND(H124&gt;2002,H124&lt;2005),VLOOKUP(K124,Minimas!$H$15:$N$29,5),IF(AND(H124&gt;2004,H124&lt;2007),VLOOKUP(K124,Minimas!$H$15:$N$29,4),VLOOKUP(K124,Minimas!$H$15:$N$29,3)))))))</f>
        <v xml:space="preserve"> </v>
      </c>
      <c r="W124" s="107" t="str">
        <f t="shared" si="9"/>
        <v/>
      </c>
      <c r="X124" s="42"/>
      <c r="Y124" s="42"/>
      <c r="AB124" s="113" t="e">
        <f>T124-HLOOKUP(V124,Minimas!$C$3:$CD$12,2,FALSE)</f>
        <v>#VALUE!</v>
      </c>
      <c r="AC124" s="113" t="e">
        <f>T124-HLOOKUP(V124,Minimas!$C$3:$CD$12,3,FALSE)</f>
        <v>#VALUE!</v>
      </c>
      <c r="AD124" s="113" t="e">
        <f>T124-HLOOKUP(V124,Minimas!$C$3:$CD$12,4,FALSE)</f>
        <v>#VALUE!</v>
      </c>
      <c r="AE124" s="113" t="e">
        <f>T124-HLOOKUP(V124,Minimas!$C$3:$CD$12,5,FALSE)</f>
        <v>#VALUE!</v>
      </c>
      <c r="AF124" s="113" t="e">
        <f>T124-HLOOKUP(V124,Minimas!$C$3:$CD$12,6,FALSE)</f>
        <v>#VALUE!</v>
      </c>
      <c r="AG124" s="113" t="e">
        <f>T124-HLOOKUP(V124,Minimas!$C$3:$CD$12,7,FALSE)</f>
        <v>#VALUE!</v>
      </c>
      <c r="AH124" s="113" t="e">
        <f>T124-HLOOKUP(V124,Minimas!$C$3:$CD$12,8,FALSE)</f>
        <v>#VALUE!</v>
      </c>
      <c r="AI124" s="113" t="e">
        <f>T124-HLOOKUP(V124,Minimas!$C$3:$CD$12,9,FALSE)</f>
        <v>#VALUE!</v>
      </c>
      <c r="AJ124" s="113" t="e">
        <f>T124-HLOOKUP(V124,Minimas!$C$3:$CD$12,10,FALSE)</f>
        <v>#VALUE!</v>
      </c>
      <c r="AK124" s="114" t="str">
        <f t="shared" si="10"/>
        <v xml:space="preserve"> </v>
      </c>
      <c r="AL124" s="114"/>
      <c r="AM124" s="114" t="str">
        <f t="shared" si="11"/>
        <v xml:space="preserve"> </v>
      </c>
      <c r="AN124" s="114" t="str">
        <f t="shared" si="12"/>
        <v xml:space="preserve"> </v>
      </c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</row>
    <row r="125" spans="2:107" s="5" customFormat="1" ht="30" customHeight="1" x14ac:dyDescent="0.2">
      <c r="B125" s="83"/>
      <c r="C125" s="86"/>
      <c r="D125" s="87"/>
      <c r="E125" s="89"/>
      <c r="F125" s="117"/>
      <c r="G125" s="118"/>
      <c r="H125" s="91"/>
      <c r="I125" s="94"/>
      <c r="J125" s="95"/>
      <c r="K125" s="81"/>
      <c r="L125" s="100"/>
      <c r="M125" s="101"/>
      <c r="N125" s="101"/>
      <c r="O125" s="102" t="str">
        <f t="shared" si="13"/>
        <v/>
      </c>
      <c r="P125" s="100"/>
      <c r="Q125" s="101"/>
      <c r="R125" s="101"/>
      <c r="S125" s="102" t="str">
        <f t="shared" si="14"/>
        <v/>
      </c>
      <c r="T125" s="104" t="str">
        <f t="shared" si="15"/>
        <v/>
      </c>
      <c r="U125" s="105" t="str">
        <f t="shared" si="8"/>
        <v xml:space="preserve">   </v>
      </c>
      <c r="V125" s="106" t="str">
        <f>IF(E125=0," ",IF(E125="H",IF(H125&lt;2000,VLOOKUP(K125,Minimas!$A$15:$G$29,7),IF(AND(H125&gt;1999,H125&lt;2003),VLOOKUP(K125,Minimas!$A$15:$G$29,6),IF(AND(H125&gt;2002,H125&lt;2005),VLOOKUP(K125,Minimas!$A$15:$G$29,5),IF(AND(H125&gt;2004,H125&lt;2007),VLOOKUP(K125,Minimas!$A$15:$G$29,4),VLOOKUP(K125,Minimas!$A$15:$G$29,3))))),IF(H125&lt;2000,VLOOKUP(K125,Minimas!$H$15:$N$29,7),IF(AND(H125&gt;1999,H125&lt;2003),VLOOKUP(K125,Minimas!$H$15:$N$29,6),IF(AND(H125&gt;2002,H125&lt;2005),VLOOKUP(K125,Minimas!$H$15:$N$29,5),IF(AND(H125&gt;2004,H125&lt;2007),VLOOKUP(K125,Minimas!$H$15:$N$29,4),VLOOKUP(K125,Minimas!$H$15:$N$29,3)))))))</f>
        <v xml:space="preserve"> </v>
      </c>
      <c r="W125" s="107" t="str">
        <f t="shared" si="9"/>
        <v/>
      </c>
      <c r="X125" s="42"/>
      <c r="Y125" s="42"/>
      <c r="AB125" s="113" t="e">
        <f>T125-HLOOKUP(V125,Minimas!$C$3:$CD$12,2,FALSE)</f>
        <v>#VALUE!</v>
      </c>
      <c r="AC125" s="113" t="e">
        <f>T125-HLOOKUP(V125,Minimas!$C$3:$CD$12,3,FALSE)</f>
        <v>#VALUE!</v>
      </c>
      <c r="AD125" s="113" t="e">
        <f>T125-HLOOKUP(V125,Minimas!$C$3:$CD$12,4,FALSE)</f>
        <v>#VALUE!</v>
      </c>
      <c r="AE125" s="113" t="e">
        <f>T125-HLOOKUP(V125,Minimas!$C$3:$CD$12,5,FALSE)</f>
        <v>#VALUE!</v>
      </c>
      <c r="AF125" s="113" t="e">
        <f>T125-HLOOKUP(V125,Minimas!$C$3:$CD$12,6,FALSE)</f>
        <v>#VALUE!</v>
      </c>
      <c r="AG125" s="113" t="e">
        <f>T125-HLOOKUP(V125,Minimas!$C$3:$CD$12,7,FALSE)</f>
        <v>#VALUE!</v>
      </c>
      <c r="AH125" s="113" t="e">
        <f>T125-HLOOKUP(V125,Minimas!$C$3:$CD$12,8,FALSE)</f>
        <v>#VALUE!</v>
      </c>
      <c r="AI125" s="113" t="e">
        <f>T125-HLOOKUP(V125,Minimas!$C$3:$CD$12,9,FALSE)</f>
        <v>#VALUE!</v>
      </c>
      <c r="AJ125" s="113" t="e">
        <f>T125-HLOOKUP(V125,Minimas!$C$3:$CD$12,10,FALSE)</f>
        <v>#VALUE!</v>
      </c>
      <c r="AK125" s="114" t="str">
        <f t="shared" si="10"/>
        <v xml:space="preserve"> </v>
      </c>
      <c r="AL125" s="114"/>
      <c r="AM125" s="114" t="str">
        <f t="shared" si="11"/>
        <v xml:space="preserve"> </v>
      </c>
      <c r="AN125" s="114" t="str">
        <f t="shared" si="12"/>
        <v xml:space="preserve"> </v>
      </c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</row>
    <row r="126" spans="2:107" s="5" customFormat="1" ht="30" customHeight="1" x14ac:dyDescent="0.2">
      <c r="B126" s="83"/>
      <c r="C126" s="86"/>
      <c r="D126" s="87"/>
      <c r="E126" s="89"/>
      <c r="F126" s="117"/>
      <c r="G126" s="118"/>
      <c r="H126" s="91"/>
      <c r="I126" s="94"/>
      <c r="J126" s="95"/>
      <c r="K126" s="81"/>
      <c r="L126" s="100"/>
      <c r="M126" s="101"/>
      <c r="N126" s="101"/>
      <c r="O126" s="102" t="str">
        <f t="shared" si="13"/>
        <v/>
      </c>
      <c r="P126" s="100"/>
      <c r="Q126" s="101"/>
      <c r="R126" s="101"/>
      <c r="S126" s="102" t="str">
        <f t="shared" si="14"/>
        <v/>
      </c>
      <c r="T126" s="104" t="str">
        <f t="shared" si="15"/>
        <v/>
      </c>
      <c r="U126" s="105" t="str">
        <f t="shared" si="8"/>
        <v xml:space="preserve">   </v>
      </c>
      <c r="V126" s="106" t="str">
        <f>IF(E126=0," ",IF(E126="H",IF(H126&lt;2000,VLOOKUP(K126,Minimas!$A$15:$G$29,7),IF(AND(H126&gt;1999,H126&lt;2003),VLOOKUP(K126,Minimas!$A$15:$G$29,6),IF(AND(H126&gt;2002,H126&lt;2005),VLOOKUP(K126,Minimas!$A$15:$G$29,5),IF(AND(H126&gt;2004,H126&lt;2007),VLOOKUP(K126,Minimas!$A$15:$G$29,4),VLOOKUP(K126,Minimas!$A$15:$G$29,3))))),IF(H126&lt;2000,VLOOKUP(K126,Minimas!$H$15:$N$29,7),IF(AND(H126&gt;1999,H126&lt;2003),VLOOKUP(K126,Minimas!$H$15:$N$29,6),IF(AND(H126&gt;2002,H126&lt;2005),VLOOKUP(K126,Minimas!$H$15:$N$29,5),IF(AND(H126&gt;2004,H126&lt;2007),VLOOKUP(K126,Minimas!$H$15:$N$29,4),VLOOKUP(K126,Minimas!$H$15:$N$29,3)))))))</f>
        <v xml:space="preserve"> </v>
      </c>
      <c r="W126" s="107" t="str">
        <f t="shared" si="9"/>
        <v/>
      </c>
      <c r="X126" s="42"/>
      <c r="Y126" s="42"/>
      <c r="AB126" s="113" t="e">
        <f>T126-HLOOKUP(V126,Minimas!$C$3:$CD$12,2,FALSE)</f>
        <v>#VALUE!</v>
      </c>
      <c r="AC126" s="113" t="e">
        <f>T126-HLOOKUP(V126,Minimas!$C$3:$CD$12,3,FALSE)</f>
        <v>#VALUE!</v>
      </c>
      <c r="AD126" s="113" t="e">
        <f>T126-HLOOKUP(V126,Minimas!$C$3:$CD$12,4,FALSE)</f>
        <v>#VALUE!</v>
      </c>
      <c r="AE126" s="113" t="e">
        <f>T126-HLOOKUP(V126,Minimas!$C$3:$CD$12,5,FALSE)</f>
        <v>#VALUE!</v>
      </c>
      <c r="AF126" s="113" t="e">
        <f>T126-HLOOKUP(V126,Minimas!$C$3:$CD$12,6,FALSE)</f>
        <v>#VALUE!</v>
      </c>
      <c r="AG126" s="113" t="e">
        <f>T126-HLOOKUP(V126,Minimas!$C$3:$CD$12,7,FALSE)</f>
        <v>#VALUE!</v>
      </c>
      <c r="AH126" s="113" t="e">
        <f>T126-HLOOKUP(V126,Minimas!$C$3:$CD$12,8,FALSE)</f>
        <v>#VALUE!</v>
      </c>
      <c r="AI126" s="113" t="e">
        <f>T126-HLOOKUP(V126,Minimas!$C$3:$CD$12,9,FALSE)</f>
        <v>#VALUE!</v>
      </c>
      <c r="AJ126" s="113" t="e">
        <f>T126-HLOOKUP(V126,Minimas!$C$3:$CD$12,10,FALSE)</f>
        <v>#VALUE!</v>
      </c>
      <c r="AK126" s="114" t="str">
        <f t="shared" si="10"/>
        <v xml:space="preserve"> </v>
      </c>
      <c r="AL126" s="114"/>
      <c r="AM126" s="114" t="str">
        <f t="shared" si="11"/>
        <v xml:space="preserve"> </v>
      </c>
      <c r="AN126" s="114" t="str">
        <f t="shared" si="12"/>
        <v xml:space="preserve"> </v>
      </c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</row>
    <row r="127" spans="2:107" s="5" customFormat="1" ht="30" customHeight="1" x14ac:dyDescent="0.2">
      <c r="B127" s="83"/>
      <c r="C127" s="86"/>
      <c r="D127" s="87"/>
      <c r="E127" s="89"/>
      <c r="F127" s="117"/>
      <c r="G127" s="118"/>
      <c r="H127" s="91"/>
      <c r="I127" s="94"/>
      <c r="J127" s="95"/>
      <c r="K127" s="81"/>
      <c r="L127" s="100"/>
      <c r="M127" s="101"/>
      <c r="N127" s="101"/>
      <c r="O127" s="102" t="str">
        <f t="shared" si="13"/>
        <v/>
      </c>
      <c r="P127" s="100"/>
      <c r="Q127" s="101"/>
      <c r="R127" s="101"/>
      <c r="S127" s="102" t="str">
        <f t="shared" si="14"/>
        <v/>
      </c>
      <c r="T127" s="104" t="str">
        <f t="shared" si="15"/>
        <v/>
      </c>
      <c r="U127" s="105" t="str">
        <f t="shared" si="8"/>
        <v xml:space="preserve">   </v>
      </c>
      <c r="V127" s="106" t="str">
        <f>IF(E127=0," ",IF(E127="H",IF(H127&lt;2000,VLOOKUP(K127,Minimas!$A$15:$G$29,7),IF(AND(H127&gt;1999,H127&lt;2003),VLOOKUP(K127,Minimas!$A$15:$G$29,6),IF(AND(H127&gt;2002,H127&lt;2005),VLOOKUP(K127,Minimas!$A$15:$G$29,5),IF(AND(H127&gt;2004,H127&lt;2007),VLOOKUP(K127,Minimas!$A$15:$G$29,4),VLOOKUP(K127,Minimas!$A$15:$G$29,3))))),IF(H127&lt;2000,VLOOKUP(K127,Minimas!$H$15:$N$29,7),IF(AND(H127&gt;1999,H127&lt;2003),VLOOKUP(K127,Minimas!$H$15:$N$29,6),IF(AND(H127&gt;2002,H127&lt;2005),VLOOKUP(K127,Minimas!$H$15:$N$29,5),IF(AND(H127&gt;2004,H127&lt;2007),VLOOKUP(K127,Minimas!$H$15:$N$29,4),VLOOKUP(K127,Minimas!$H$15:$N$29,3)))))))</f>
        <v xml:space="preserve"> </v>
      </c>
      <c r="W127" s="107" t="str">
        <f t="shared" si="9"/>
        <v/>
      </c>
      <c r="X127" s="42"/>
      <c r="Y127" s="42"/>
      <c r="AB127" s="113" t="e">
        <f>T127-HLOOKUP(V127,Minimas!$C$3:$CD$12,2,FALSE)</f>
        <v>#VALUE!</v>
      </c>
      <c r="AC127" s="113" t="e">
        <f>T127-HLOOKUP(V127,Minimas!$C$3:$CD$12,3,FALSE)</f>
        <v>#VALUE!</v>
      </c>
      <c r="AD127" s="113" t="e">
        <f>T127-HLOOKUP(V127,Minimas!$C$3:$CD$12,4,FALSE)</f>
        <v>#VALUE!</v>
      </c>
      <c r="AE127" s="113" t="e">
        <f>T127-HLOOKUP(V127,Minimas!$C$3:$CD$12,5,FALSE)</f>
        <v>#VALUE!</v>
      </c>
      <c r="AF127" s="113" t="e">
        <f>T127-HLOOKUP(V127,Minimas!$C$3:$CD$12,6,FALSE)</f>
        <v>#VALUE!</v>
      </c>
      <c r="AG127" s="113" t="e">
        <f>T127-HLOOKUP(V127,Minimas!$C$3:$CD$12,7,FALSE)</f>
        <v>#VALUE!</v>
      </c>
      <c r="AH127" s="113" t="e">
        <f>T127-HLOOKUP(V127,Minimas!$C$3:$CD$12,8,FALSE)</f>
        <v>#VALUE!</v>
      </c>
      <c r="AI127" s="113" t="e">
        <f>T127-HLOOKUP(V127,Minimas!$C$3:$CD$12,9,FALSE)</f>
        <v>#VALUE!</v>
      </c>
      <c r="AJ127" s="113" t="e">
        <f>T127-HLOOKUP(V127,Minimas!$C$3:$CD$12,10,FALSE)</f>
        <v>#VALUE!</v>
      </c>
      <c r="AK127" s="114" t="str">
        <f t="shared" si="10"/>
        <v xml:space="preserve"> </v>
      </c>
      <c r="AL127" s="114"/>
      <c r="AM127" s="114" t="str">
        <f t="shared" si="11"/>
        <v xml:space="preserve"> </v>
      </c>
      <c r="AN127" s="114" t="str">
        <f t="shared" si="12"/>
        <v xml:space="preserve"> </v>
      </c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</row>
    <row r="128" spans="2:107" s="5" customFormat="1" ht="30" customHeight="1" x14ac:dyDescent="0.2">
      <c r="B128" s="83"/>
      <c r="C128" s="86"/>
      <c r="D128" s="87"/>
      <c r="E128" s="89"/>
      <c r="F128" s="117"/>
      <c r="G128" s="118"/>
      <c r="H128" s="91"/>
      <c r="I128" s="94"/>
      <c r="J128" s="95"/>
      <c r="K128" s="81"/>
      <c r="L128" s="100"/>
      <c r="M128" s="101"/>
      <c r="N128" s="101"/>
      <c r="O128" s="102" t="str">
        <f t="shared" si="13"/>
        <v/>
      </c>
      <c r="P128" s="100"/>
      <c r="Q128" s="101"/>
      <c r="R128" s="101"/>
      <c r="S128" s="102" t="str">
        <f t="shared" si="14"/>
        <v/>
      </c>
      <c r="T128" s="104" t="str">
        <f t="shared" si="15"/>
        <v/>
      </c>
      <c r="U128" s="105" t="str">
        <f t="shared" si="8"/>
        <v xml:space="preserve">   </v>
      </c>
      <c r="V128" s="106" t="str">
        <f>IF(E128=0," ",IF(E128="H",IF(H128&lt;2000,VLOOKUP(K128,Minimas!$A$15:$G$29,7),IF(AND(H128&gt;1999,H128&lt;2003),VLOOKUP(K128,Minimas!$A$15:$G$29,6),IF(AND(H128&gt;2002,H128&lt;2005),VLOOKUP(K128,Minimas!$A$15:$G$29,5),IF(AND(H128&gt;2004,H128&lt;2007),VLOOKUP(K128,Minimas!$A$15:$G$29,4),VLOOKUP(K128,Minimas!$A$15:$G$29,3))))),IF(H128&lt;2000,VLOOKUP(K128,Minimas!$H$15:$N$29,7),IF(AND(H128&gt;1999,H128&lt;2003),VLOOKUP(K128,Minimas!$H$15:$N$29,6),IF(AND(H128&gt;2002,H128&lt;2005),VLOOKUP(K128,Minimas!$H$15:$N$29,5),IF(AND(H128&gt;2004,H128&lt;2007),VLOOKUP(K128,Minimas!$H$15:$N$29,4),VLOOKUP(K128,Minimas!$H$15:$N$29,3)))))))</f>
        <v xml:space="preserve"> </v>
      </c>
      <c r="W128" s="107" t="str">
        <f t="shared" si="9"/>
        <v/>
      </c>
      <c r="X128" s="42"/>
      <c r="Y128" s="42"/>
      <c r="AB128" s="113" t="e">
        <f>T128-HLOOKUP(V128,Minimas!$C$3:$CD$12,2,FALSE)</f>
        <v>#VALUE!</v>
      </c>
      <c r="AC128" s="113" t="e">
        <f>T128-HLOOKUP(V128,Minimas!$C$3:$CD$12,3,FALSE)</f>
        <v>#VALUE!</v>
      </c>
      <c r="AD128" s="113" t="e">
        <f>T128-HLOOKUP(V128,Minimas!$C$3:$CD$12,4,FALSE)</f>
        <v>#VALUE!</v>
      </c>
      <c r="AE128" s="113" t="e">
        <f>T128-HLOOKUP(V128,Minimas!$C$3:$CD$12,5,FALSE)</f>
        <v>#VALUE!</v>
      </c>
      <c r="AF128" s="113" t="e">
        <f>T128-HLOOKUP(V128,Minimas!$C$3:$CD$12,6,FALSE)</f>
        <v>#VALUE!</v>
      </c>
      <c r="AG128" s="113" t="e">
        <f>T128-HLOOKUP(V128,Minimas!$C$3:$CD$12,7,FALSE)</f>
        <v>#VALUE!</v>
      </c>
      <c r="AH128" s="113" t="e">
        <f>T128-HLOOKUP(V128,Minimas!$C$3:$CD$12,8,FALSE)</f>
        <v>#VALUE!</v>
      </c>
      <c r="AI128" s="113" t="e">
        <f>T128-HLOOKUP(V128,Minimas!$C$3:$CD$12,9,FALSE)</f>
        <v>#VALUE!</v>
      </c>
      <c r="AJ128" s="113" t="e">
        <f>T128-HLOOKUP(V128,Minimas!$C$3:$CD$12,10,FALSE)</f>
        <v>#VALUE!</v>
      </c>
      <c r="AK128" s="114" t="str">
        <f t="shared" si="10"/>
        <v xml:space="preserve"> </v>
      </c>
      <c r="AL128" s="114"/>
      <c r="AM128" s="114" t="str">
        <f t="shared" si="11"/>
        <v xml:space="preserve"> </v>
      </c>
      <c r="AN128" s="114" t="str">
        <f t="shared" si="12"/>
        <v xml:space="preserve"> </v>
      </c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</row>
    <row r="129" spans="2:107" s="5" customFormat="1" ht="30" customHeight="1" x14ac:dyDescent="0.2">
      <c r="B129" s="83"/>
      <c r="C129" s="86"/>
      <c r="D129" s="87"/>
      <c r="E129" s="89"/>
      <c r="F129" s="117"/>
      <c r="G129" s="118"/>
      <c r="H129" s="91"/>
      <c r="I129" s="94"/>
      <c r="J129" s="95"/>
      <c r="K129" s="81"/>
      <c r="L129" s="100"/>
      <c r="M129" s="101"/>
      <c r="N129" s="101"/>
      <c r="O129" s="102" t="str">
        <f t="shared" si="13"/>
        <v/>
      </c>
      <c r="P129" s="100"/>
      <c r="Q129" s="101"/>
      <c r="R129" s="101"/>
      <c r="S129" s="102" t="str">
        <f t="shared" si="14"/>
        <v/>
      </c>
      <c r="T129" s="104" t="str">
        <f t="shared" si="15"/>
        <v/>
      </c>
      <c r="U129" s="105" t="str">
        <f t="shared" si="8"/>
        <v xml:space="preserve">   </v>
      </c>
      <c r="V129" s="106" t="str">
        <f>IF(E129=0," ",IF(E129="H",IF(H129&lt;2000,VLOOKUP(K129,Minimas!$A$15:$G$29,7),IF(AND(H129&gt;1999,H129&lt;2003),VLOOKUP(K129,Minimas!$A$15:$G$29,6),IF(AND(H129&gt;2002,H129&lt;2005),VLOOKUP(K129,Minimas!$A$15:$G$29,5),IF(AND(H129&gt;2004,H129&lt;2007),VLOOKUP(K129,Minimas!$A$15:$G$29,4),VLOOKUP(K129,Minimas!$A$15:$G$29,3))))),IF(H129&lt;2000,VLOOKUP(K129,Minimas!$H$15:$N$29,7),IF(AND(H129&gt;1999,H129&lt;2003),VLOOKUP(K129,Minimas!$H$15:$N$29,6),IF(AND(H129&gt;2002,H129&lt;2005),VLOOKUP(K129,Minimas!$H$15:$N$29,5),IF(AND(H129&gt;2004,H129&lt;2007),VLOOKUP(K129,Minimas!$H$15:$N$29,4),VLOOKUP(K129,Minimas!$H$15:$N$29,3)))))))</f>
        <v xml:space="preserve"> </v>
      </c>
      <c r="W129" s="107" t="str">
        <f t="shared" si="9"/>
        <v/>
      </c>
      <c r="X129" s="42"/>
      <c r="Y129" s="42"/>
      <c r="AB129" s="113" t="e">
        <f>T129-HLOOKUP(V129,Minimas!$C$3:$CD$12,2,FALSE)</f>
        <v>#VALUE!</v>
      </c>
      <c r="AC129" s="113" t="e">
        <f>T129-HLOOKUP(V129,Minimas!$C$3:$CD$12,3,FALSE)</f>
        <v>#VALUE!</v>
      </c>
      <c r="AD129" s="113" t="e">
        <f>T129-HLOOKUP(V129,Minimas!$C$3:$CD$12,4,FALSE)</f>
        <v>#VALUE!</v>
      </c>
      <c r="AE129" s="113" t="e">
        <f>T129-HLOOKUP(V129,Minimas!$C$3:$CD$12,5,FALSE)</f>
        <v>#VALUE!</v>
      </c>
      <c r="AF129" s="113" t="e">
        <f>T129-HLOOKUP(V129,Minimas!$C$3:$CD$12,6,FALSE)</f>
        <v>#VALUE!</v>
      </c>
      <c r="AG129" s="113" t="e">
        <f>T129-HLOOKUP(V129,Minimas!$C$3:$CD$12,7,FALSE)</f>
        <v>#VALUE!</v>
      </c>
      <c r="AH129" s="113" t="e">
        <f>T129-HLOOKUP(V129,Minimas!$C$3:$CD$12,8,FALSE)</f>
        <v>#VALUE!</v>
      </c>
      <c r="AI129" s="113" t="e">
        <f>T129-HLOOKUP(V129,Minimas!$C$3:$CD$12,9,FALSE)</f>
        <v>#VALUE!</v>
      </c>
      <c r="AJ129" s="113" t="e">
        <f>T129-HLOOKUP(V129,Minimas!$C$3:$CD$12,10,FALSE)</f>
        <v>#VALUE!</v>
      </c>
      <c r="AK129" s="114" t="str">
        <f t="shared" si="10"/>
        <v xml:space="preserve"> </v>
      </c>
      <c r="AL129" s="114"/>
      <c r="AM129" s="114" t="str">
        <f t="shared" si="11"/>
        <v xml:space="preserve"> </v>
      </c>
      <c r="AN129" s="114" t="str">
        <f t="shared" si="12"/>
        <v xml:space="preserve"> </v>
      </c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</row>
    <row r="130" spans="2:107" s="5" customFormat="1" ht="30" customHeight="1" x14ac:dyDescent="0.2">
      <c r="B130" s="83"/>
      <c r="C130" s="86"/>
      <c r="D130" s="87"/>
      <c r="E130" s="89"/>
      <c r="F130" s="117"/>
      <c r="G130" s="118"/>
      <c r="H130" s="91"/>
      <c r="I130" s="94"/>
      <c r="J130" s="95"/>
      <c r="K130" s="81"/>
      <c r="L130" s="100"/>
      <c r="M130" s="101"/>
      <c r="N130" s="101"/>
      <c r="O130" s="102" t="str">
        <f t="shared" si="13"/>
        <v/>
      </c>
      <c r="P130" s="100"/>
      <c r="Q130" s="101"/>
      <c r="R130" s="101"/>
      <c r="S130" s="102" t="str">
        <f t="shared" si="14"/>
        <v/>
      </c>
      <c r="T130" s="104" t="str">
        <f t="shared" si="15"/>
        <v/>
      </c>
      <c r="U130" s="105" t="str">
        <f t="shared" si="8"/>
        <v xml:space="preserve">   </v>
      </c>
      <c r="V130" s="106" t="str">
        <f>IF(E130=0," ",IF(E130="H",IF(H130&lt;2000,VLOOKUP(K130,Minimas!$A$15:$G$29,7),IF(AND(H130&gt;1999,H130&lt;2003),VLOOKUP(K130,Minimas!$A$15:$G$29,6),IF(AND(H130&gt;2002,H130&lt;2005),VLOOKUP(K130,Minimas!$A$15:$G$29,5),IF(AND(H130&gt;2004,H130&lt;2007),VLOOKUP(K130,Minimas!$A$15:$G$29,4),VLOOKUP(K130,Minimas!$A$15:$G$29,3))))),IF(H130&lt;2000,VLOOKUP(K130,Minimas!$H$15:$N$29,7),IF(AND(H130&gt;1999,H130&lt;2003),VLOOKUP(K130,Minimas!$H$15:$N$29,6),IF(AND(H130&gt;2002,H130&lt;2005),VLOOKUP(K130,Minimas!$H$15:$N$29,5),IF(AND(H130&gt;2004,H130&lt;2007),VLOOKUP(K130,Minimas!$H$15:$N$29,4),VLOOKUP(K130,Minimas!$H$15:$N$29,3)))))))</f>
        <v xml:space="preserve"> </v>
      </c>
      <c r="W130" s="107" t="str">
        <f t="shared" si="9"/>
        <v/>
      </c>
      <c r="X130" s="42"/>
      <c r="Y130" s="42"/>
      <c r="AB130" s="113" t="e">
        <f>T130-HLOOKUP(V130,Minimas!$C$3:$CD$12,2,FALSE)</f>
        <v>#VALUE!</v>
      </c>
      <c r="AC130" s="113" t="e">
        <f>T130-HLOOKUP(V130,Minimas!$C$3:$CD$12,3,FALSE)</f>
        <v>#VALUE!</v>
      </c>
      <c r="AD130" s="113" t="e">
        <f>T130-HLOOKUP(V130,Minimas!$C$3:$CD$12,4,FALSE)</f>
        <v>#VALUE!</v>
      </c>
      <c r="AE130" s="113" t="e">
        <f>T130-HLOOKUP(V130,Minimas!$C$3:$CD$12,5,FALSE)</f>
        <v>#VALUE!</v>
      </c>
      <c r="AF130" s="113" t="e">
        <f>T130-HLOOKUP(V130,Minimas!$C$3:$CD$12,6,FALSE)</f>
        <v>#VALUE!</v>
      </c>
      <c r="AG130" s="113" t="e">
        <f>T130-HLOOKUP(V130,Minimas!$C$3:$CD$12,7,FALSE)</f>
        <v>#VALUE!</v>
      </c>
      <c r="AH130" s="113" t="e">
        <f>T130-HLOOKUP(V130,Minimas!$C$3:$CD$12,8,FALSE)</f>
        <v>#VALUE!</v>
      </c>
      <c r="AI130" s="113" t="e">
        <f>T130-HLOOKUP(V130,Minimas!$C$3:$CD$12,9,FALSE)</f>
        <v>#VALUE!</v>
      </c>
      <c r="AJ130" s="113" t="e">
        <f>T130-HLOOKUP(V130,Minimas!$C$3:$CD$12,10,FALSE)</f>
        <v>#VALUE!</v>
      </c>
      <c r="AK130" s="114" t="str">
        <f t="shared" si="10"/>
        <v xml:space="preserve"> </v>
      </c>
      <c r="AL130" s="114"/>
      <c r="AM130" s="114" t="str">
        <f t="shared" si="11"/>
        <v xml:space="preserve"> </v>
      </c>
      <c r="AN130" s="114" t="str">
        <f t="shared" si="12"/>
        <v xml:space="preserve"> </v>
      </c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</row>
    <row r="131" spans="2:107" s="5" customFormat="1" ht="30" customHeight="1" x14ac:dyDescent="0.2">
      <c r="B131" s="83"/>
      <c r="C131" s="86"/>
      <c r="D131" s="87"/>
      <c r="E131" s="89"/>
      <c r="F131" s="117"/>
      <c r="G131" s="118"/>
      <c r="H131" s="91"/>
      <c r="I131" s="94"/>
      <c r="J131" s="95"/>
      <c r="K131" s="81"/>
      <c r="L131" s="100"/>
      <c r="M131" s="101"/>
      <c r="N131" s="101"/>
      <c r="O131" s="102" t="str">
        <f t="shared" si="13"/>
        <v/>
      </c>
      <c r="P131" s="100"/>
      <c r="Q131" s="101"/>
      <c r="R131" s="101"/>
      <c r="S131" s="102" t="str">
        <f t="shared" si="14"/>
        <v/>
      </c>
      <c r="T131" s="104" t="str">
        <f t="shared" si="15"/>
        <v/>
      </c>
      <c r="U131" s="105" t="str">
        <f t="shared" si="8"/>
        <v xml:space="preserve">   </v>
      </c>
      <c r="V131" s="106" t="str">
        <f>IF(E131=0," ",IF(E131="H",IF(H131&lt;2000,VLOOKUP(K131,Minimas!$A$15:$G$29,7),IF(AND(H131&gt;1999,H131&lt;2003),VLOOKUP(K131,Minimas!$A$15:$G$29,6),IF(AND(H131&gt;2002,H131&lt;2005),VLOOKUP(K131,Minimas!$A$15:$G$29,5),IF(AND(H131&gt;2004,H131&lt;2007),VLOOKUP(K131,Minimas!$A$15:$G$29,4),VLOOKUP(K131,Minimas!$A$15:$G$29,3))))),IF(H131&lt;2000,VLOOKUP(K131,Minimas!$H$15:$N$29,7),IF(AND(H131&gt;1999,H131&lt;2003),VLOOKUP(K131,Minimas!$H$15:$N$29,6),IF(AND(H131&gt;2002,H131&lt;2005),VLOOKUP(K131,Minimas!$H$15:$N$29,5),IF(AND(H131&gt;2004,H131&lt;2007),VLOOKUP(K131,Minimas!$H$15:$N$29,4),VLOOKUP(K131,Minimas!$H$15:$N$29,3)))))))</f>
        <v xml:space="preserve"> </v>
      </c>
      <c r="W131" s="107" t="str">
        <f t="shared" si="9"/>
        <v/>
      </c>
      <c r="X131" s="42"/>
      <c r="Y131" s="42"/>
      <c r="AB131" s="113" t="e">
        <f>T131-HLOOKUP(V131,Minimas!$C$3:$CD$12,2,FALSE)</f>
        <v>#VALUE!</v>
      </c>
      <c r="AC131" s="113" t="e">
        <f>T131-HLOOKUP(V131,Minimas!$C$3:$CD$12,3,FALSE)</f>
        <v>#VALUE!</v>
      </c>
      <c r="AD131" s="113" t="e">
        <f>T131-HLOOKUP(V131,Minimas!$C$3:$CD$12,4,FALSE)</f>
        <v>#VALUE!</v>
      </c>
      <c r="AE131" s="113" t="e">
        <f>T131-HLOOKUP(V131,Minimas!$C$3:$CD$12,5,FALSE)</f>
        <v>#VALUE!</v>
      </c>
      <c r="AF131" s="113" t="e">
        <f>T131-HLOOKUP(V131,Minimas!$C$3:$CD$12,6,FALSE)</f>
        <v>#VALUE!</v>
      </c>
      <c r="AG131" s="113" t="e">
        <f>T131-HLOOKUP(V131,Minimas!$C$3:$CD$12,7,FALSE)</f>
        <v>#VALUE!</v>
      </c>
      <c r="AH131" s="113" t="e">
        <f>T131-HLOOKUP(V131,Minimas!$C$3:$CD$12,8,FALSE)</f>
        <v>#VALUE!</v>
      </c>
      <c r="AI131" s="113" t="e">
        <f>T131-HLOOKUP(V131,Minimas!$C$3:$CD$12,9,FALSE)</f>
        <v>#VALUE!</v>
      </c>
      <c r="AJ131" s="113" t="e">
        <f>T131-HLOOKUP(V131,Minimas!$C$3:$CD$12,10,FALSE)</f>
        <v>#VALUE!</v>
      </c>
      <c r="AK131" s="114" t="str">
        <f t="shared" si="10"/>
        <v xml:space="preserve"> </v>
      </c>
      <c r="AL131" s="114"/>
      <c r="AM131" s="114" t="str">
        <f t="shared" si="11"/>
        <v xml:space="preserve"> </v>
      </c>
      <c r="AN131" s="114" t="str">
        <f t="shared" si="12"/>
        <v xml:space="preserve"> </v>
      </c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</row>
    <row r="132" spans="2:107" s="5" customFormat="1" ht="30" customHeight="1" x14ac:dyDescent="0.2">
      <c r="B132" s="83"/>
      <c r="C132" s="86"/>
      <c r="D132" s="87"/>
      <c r="E132" s="89"/>
      <c r="F132" s="117"/>
      <c r="G132" s="118"/>
      <c r="H132" s="91"/>
      <c r="I132" s="94"/>
      <c r="J132" s="95"/>
      <c r="K132" s="81"/>
      <c r="L132" s="100"/>
      <c r="M132" s="101"/>
      <c r="N132" s="101"/>
      <c r="O132" s="102" t="str">
        <f t="shared" si="13"/>
        <v/>
      </c>
      <c r="P132" s="100"/>
      <c r="Q132" s="101"/>
      <c r="R132" s="101"/>
      <c r="S132" s="102" t="str">
        <f t="shared" si="14"/>
        <v/>
      </c>
      <c r="T132" s="104" t="str">
        <f t="shared" si="15"/>
        <v/>
      </c>
      <c r="U132" s="105" t="str">
        <f t="shared" si="8"/>
        <v xml:space="preserve">   </v>
      </c>
      <c r="V132" s="106" t="str">
        <f>IF(E132=0," ",IF(E132="H",IF(H132&lt;2000,VLOOKUP(K132,Minimas!$A$15:$G$29,7),IF(AND(H132&gt;1999,H132&lt;2003),VLOOKUP(K132,Minimas!$A$15:$G$29,6),IF(AND(H132&gt;2002,H132&lt;2005),VLOOKUP(K132,Minimas!$A$15:$G$29,5),IF(AND(H132&gt;2004,H132&lt;2007),VLOOKUP(K132,Minimas!$A$15:$G$29,4),VLOOKUP(K132,Minimas!$A$15:$G$29,3))))),IF(H132&lt;2000,VLOOKUP(K132,Minimas!$H$15:$N$29,7),IF(AND(H132&gt;1999,H132&lt;2003),VLOOKUP(K132,Minimas!$H$15:$N$29,6),IF(AND(H132&gt;2002,H132&lt;2005),VLOOKUP(K132,Minimas!$H$15:$N$29,5),IF(AND(H132&gt;2004,H132&lt;2007),VLOOKUP(K132,Minimas!$H$15:$N$29,4),VLOOKUP(K132,Minimas!$H$15:$N$29,3)))))))</f>
        <v xml:space="preserve"> </v>
      </c>
      <c r="W132" s="107" t="str">
        <f t="shared" si="9"/>
        <v/>
      </c>
      <c r="X132" s="42"/>
      <c r="Y132" s="42"/>
      <c r="AB132" s="113" t="e">
        <f>T132-HLOOKUP(V132,Minimas!$C$3:$CD$12,2,FALSE)</f>
        <v>#VALUE!</v>
      </c>
      <c r="AC132" s="113" t="e">
        <f>T132-HLOOKUP(V132,Minimas!$C$3:$CD$12,3,FALSE)</f>
        <v>#VALUE!</v>
      </c>
      <c r="AD132" s="113" t="e">
        <f>T132-HLOOKUP(V132,Minimas!$C$3:$CD$12,4,FALSE)</f>
        <v>#VALUE!</v>
      </c>
      <c r="AE132" s="113" t="e">
        <f>T132-HLOOKUP(V132,Minimas!$C$3:$CD$12,5,FALSE)</f>
        <v>#VALUE!</v>
      </c>
      <c r="AF132" s="113" t="e">
        <f>T132-HLOOKUP(V132,Minimas!$C$3:$CD$12,6,FALSE)</f>
        <v>#VALUE!</v>
      </c>
      <c r="AG132" s="113" t="e">
        <f>T132-HLOOKUP(V132,Minimas!$C$3:$CD$12,7,FALSE)</f>
        <v>#VALUE!</v>
      </c>
      <c r="AH132" s="113" t="e">
        <f>T132-HLOOKUP(V132,Minimas!$C$3:$CD$12,8,FALSE)</f>
        <v>#VALUE!</v>
      </c>
      <c r="AI132" s="113" t="e">
        <f>T132-HLOOKUP(V132,Minimas!$C$3:$CD$12,9,FALSE)</f>
        <v>#VALUE!</v>
      </c>
      <c r="AJ132" s="113" t="e">
        <f>T132-HLOOKUP(V132,Minimas!$C$3:$CD$12,10,FALSE)</f>
        <v>#VALUE!</v>
      </c>
      <c r="AK132" s="114" t="str">
        <f t="shared" si="10"/>
        <v xml:space="preserve"> </v>
      </c>
      <c r="AL132" s="114"/>
      <c r="AM132" s="114" t="str">
        <f t="shared" si="11"/>
        <v xml:space="preserve"> </v>
      </c>
      <c r="AN132" s="114" t="str">
        <f t="shared" si="12"/>
        <v xml:space="preserve"> </v>
      </c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</row>
    <row r="133" spans="2:107" s="5" customFormat="1" ht="30" customHeight="1" x14ac:dyDescent="0.2">
      <c r="B133" s="83"/>
      <c r="C133" s="86"/>
      <c r="D133" s="87"/>
      <c r="E133" s="89"/>
      <c r="F133" s="117"/>
      <c r="G133" s="118"/>
      <c r="H133" s="91"/>
      <c r="I133" s="94"/>
      <c r="J133" s="95"/>
      <c r="K133" s="81"/>
      <c r="L133" s="100"/>
      <c r="M133" s="101"/>
      <c r="N133" s="101"/>
      <c r="O133" s="102" t="str">
        <f t="shared" si="13"/>
        <v/>
      </c>
      <c r="P133" s="100"/>
      <c r="Q133" s="101"/>
      <c r="R133" s="101"/>
      <c r="S133" s="102" t="str">
        <f t="shared" si="14"/>
        <v/>
      </c>
      <c r="T133" s="104" t="str">
        <f t="shared" si="15"/>
        <v/>
      </c>
      <c r="U133" s="105" t="str">
        <f t="shared" si="8"/>
        <v xml:space="preserve">   </v>
      </c>
      <c r="V133" s="106" t="str">
        <f>IF(E133=0," ",IF(E133="H",IF(H133&lt;2000,VLOOKUP(K133,Minimas!$A$15:$G$29,7),IF(AND(H133&gt;1999,H133&lt;2003),VLOOKUP(K133,Minimas!$A$15:$G$29,6),IF(AND(H133&gt;2002,H133&lt;2005),VLOOKUP(K133,Minimas!$A$15:$G$29,5),IF(AND(H133&gt;2004,H133&lt;2007),VLOOKUP(K133,Minimas!$A$15:$G$29,4),VLOOKUP(K133,Minimas!$A$15:$G$29,3))))),IF(H133&lt;2000,VLOOKUP(K133,Minimas!$H$15:$N$29,7),IF(AND(H133&gt;1999,H133&lt;2003),VLOOKUP(K133,Minimas!$H$15:$N$29,6),IF(AND(H133&gt;2002,H133&lt;2005),VLOOKUP(K133,Minimas!$H$15:$N$29,5),IF(AND(H133&gt;2004,H133&lt;2007),VLOOKUP(K133,Minimas!$H$15:$N$29,4),VLOOKUP(K133,Minimas!$H$15:$N$29,3)))))))</f>
        <v xml:space="preserve"> </v>
      </c>
      <c r="W133" s="107" t="str">
        <f t="shared" si="9"/>
        <v/>
      </c>
      <c r="X133" s="42"/>
      <c r="Y133" s="42"/>
      <c r="AB133" s="113" t="e">
        <f>T133-HLOOKUP(V133,Minimas!$C$3:$CD$12,2,FALSE)</f>
        <v>#VALUE!</v>
      </c>
      <c r="AC133" s="113" t="e">
        <f>T133-HLOOKUP(V133,Minimas!$C$3:$CD$12,3,FALSE)</f>
        <v>#VALUE!</v>
      </c>
      <c r="AD133" s="113" t="e">
        <f>T133-HLOOKUP(V133,Minimas!$C$3:$CD$12,4,FALSE)</f>
        <v>#VALUE!</v>
      </c>
      <c r="AE133" s="113" t="e">
        <f>T133-HLOOKUP(V133,Minimas!$C$3:$CD$12,5,FALSE)</f>
        <v>#VALUE!</v>
      </c>
      <c r="AF133" s="113" t="e">
        <f>T133-HLOOKUP(V133,Minimas!$C$3:$CD$12,6,FALSE)</f>
        <v>#VALUE!</v>
      </c>
      <c r="AG133" s="113" t="e">
        <f>T133-HLOOKUP(V133,Minimas!$C$3:$CD$12,7,FALSE)</f>
        <v>#VALUE!</v>
      </c>
      <c r="AH133" s="113" t="e">
        <f>T133-HLOOKUP(V133,Minimas!$C$3:$CD$12,8,FALSE)</f>
        <v>#VALUE!</v>
      </c>
      <c r="AI133" s="113" t="e">
        <f>T133-HLOOKUP(V133,Minimas!$C$3:$CD$12,9,FALSE)</f>
        <v>#VALUE!</v>
      </c>
      <c r="AJ133" s="113" t="e">
        <f>T133-HLOOKUP(V133,Minimas!$C$3:$CD$12,10,FALSE)</f>
        <v>#VALUE!</v>
      </c>
      <c r="AK133" s="114" t="str">
        <f t="shared" si="10"/>
        <v xml:space="preserve"> </v>
      </c>
      <c r="AL133" s="114"/>
      <c r="AM133" s="114" t="str">
        <f t="shared" si="11"/>
        <v xml:space="preserve"> </v>
      </c>
      <c r="AN133" s="114" t="str">
        <f t="shared" si="12"/>
        <v xml:space="preserve"> </v>
      </c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</row>
    <row r="134" spans="2:107" s="5" customFormat="1" ht="30" customHeight="1" x14ac:dyDescent="0.2">
      <c r="B134" s="83"/>
      <c r="C134" s="86"/>
      <c r="D134" s="87"/>
      <c r="E134" s="89"/>
      <c r="F134" s="117"/>
      <c r="G134" s="118"/>
      <c r="H134" s="91"/>
      <c r="I134" s="94"/>
      <c r="J134" s="95"/>
      <c r="K134" s="81"/>
      <c r="L134" s="100"/>
      <c r="M134" s="101"/>
      <c r="N134" s="101"/>
      <c r="O134" s="102" t="str">
        <f t="shared" si="13"/>
        <v/>
      </c>
      <c r="P134" s="100"/>
      <c r="Q134" s="101"/>
      <c r="R134" s="101"/>
      <c r="S134" s="102" t="str">
        <f t="shared" si="14"/>
        <v/>
      </c>
      <c r="T134" s="104" t="str">
        <f t="shared" si="15"/>
        <v/>
      </c>
      <c r="U134" s="105" t="str">
        <f t="shared" si="8"/>
        <v xml:space="preserve">   </v>
      </c>
      <c r="V134" s="106" t="str">
        <f>IF(E134=0," ",IF(E134="H",IF(H134&lt;2000,VLOOKUP(K134,Minimas!$A$15:$G$29,7),IF(AND(H134&gt;1999,H134&lt;2003),VLOOKUP(K134,Minimas!$A$15:$G$29,6),IF(AND(H134&gt;2002,H134&lt;2005),VLOOKUP(K134,Minimas!$A$15:$G$29,5),IF(AND(H134&gt;2004,H134&lt;2007),VLOOKUP(K134,Minimas!$A$15:$G$29,4),VLOOKUP(K134,Minimas!$A$15:$G$29,3))))),IF(H134&lt;2000,VLOOKUP(K134,Minimas!$H$15:$N$29,7),IF(AND(H134&gt;1999,H134&lt;2003),VLOOKUP(K134,Minimas!$H$15:$N$29,6),IF(AND(H134&gt;2002,H134&lt;2005),VLOOKUP(K134,Minimas!$H$15:$N$29,5),IF(AND(H134&gt;2004,H134&lt;2007),VLOOKUP(K134,Minimas!$H$15:$N$29,4),VLOOKUP(K134,Minimas!$H$15:$N$29,3)))))))</f>
        <v xml:space="preserve"> </v>
      </c>
      <c r="W134" s="107" t="str">
        <f t="shared" si="9"/>
        <v/>
      </c>
      <c r="X134" s="42"/>
      <c r="Y134" s="42"/>
      <c r="AB134" s="113" t="e">
        <f>T134-HLOOKUP(V134,Minimas!$C$3:$CD$12,2,FALSE)</f>
        <v>#VALUE!</v>
      </c>
      <c r="AC134" s="113" t="e">
        <f>T134-HLOOKUP(V134,Minimas!$C$3:$CD$12,3,FALSE)</f>
        <v>#VALUE!</v>
      </c>
      <c r="AD134" s="113" t="e">
        <f>T134-HLOOKUP(V134,Minimas!$C$3:$CD$12,4,FALSE)</f>
        <v>#VALUE!</v>
      </c>
      <c r="AE134" s="113" t="e">
        <f>T134-HLOOKUP(V134,Minimas!$C$3:$CD$12,5,FALSE)</f>
        <v>#VALUE!</v>
      </c>
      <c r="AF134" s="113" t="e">
        <f>T134-HLOOKUP(V134,Minimas!$C$3:$CD$12,6,FALSE)</f>
        <v>#VALUE!</v>
      </c>
      <c r="AG134" s="113" t="e">
        <f>T134-HLOOKUP(V134,Minimas!$C$3:$CD$12,7,FALSE)</f>
        <v>#VALUE!</v>
      </c>
      <c r="AH134" s="113" t="e">
        <f>T134-HLOOKUP(V134,Minimas!$C$3:$CD$12,8,FALSE)</f>
        <v>#VALUE!</v>
      </c>
      <c r="AI134" s="113" t="e">
        <f>T134-HLOOKUP(V134,Minimas!$C$3:$CD$12,9,FALSE)</f>
        <v>#VALUE!</v>
      </c>
      <c r="AJ134" s="113" t="e">
        <f>T134-HLOOKUP(V134,Minimas!$C$3:$CD$12,10,FALSE)</f>
        <v>#VALUE!</v>
      </c>
      <c r="AK134" s="114" t="str">
        <f t="shared" si="10"/>
        <v xml:space="preserve"> </v>
      </c>
      <c r="AL134" s="114"/>
      <c r="AM134" s="114" t="str">
        <f t="shared" si="11"/>
        <v xml:space="preserve"> </v>
      </c>
      <c r="AN134" s="114" t="str">
        <f t="shared" si="12"/>
        <v xml:space="preserve"> </v>
      </c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</row>
    <row r="135" spans="2:107" s="5" customFormat="1" ht="30" customHeight="1" x14ac:dyDescent="0.2">
      <c r="B135" s="83"/>
      <c r="C135" s="86"/>
      <c r="D135" s="87"/>
      <c r="E135" s="89"/>
      <c r="F135" s="117"/>
      <c r="G135" s="118"/>
      <c r="H135" s="91"/>
      <c r="I135" s="94"/>
      <c r="J135" s="95"/>
      <c r="K135" s="81"/>
      <c r="L135" s="100"/>
      <c r="M135" s="101"/>
      <c r="N135" s="101"/>
      <c r="O135" s="102" t="str">
        <f t="shared" si="13"/>
        <v/>
      </c>
      <c r="P135" s="100"/>
      <c r="Q135" s="101"/>
      <c r="R135" s="101"/>
      <c r="S135" s="102" t="str">
        <f t="shared" si="14"/>
        <v/>
      </c>
      <c r="T135" s="104" t="str">
        <f t="shared" si="15"/>
        <v/>
      </c>
      <c r="U135" s="105" t="str">
        <f t="shared" ref="U135:U198" si="16">+CONCATENATE(AM135," ",AN135)</f>
        <v xml:space="preserve">   </v>
      </c>
      <c r="V135" s="106" t="str">
        <f>IF(E135=0," ",IF(E135="H",IF(H135&lt;2000,VLOOKUP(K135,Minimas!$A$15:$G$29,7),IF(AND(H135&gt;1999,H135&lt;2003),VLOOKUP(K135,Minimas!$A$15:$G$29,6),IF(AND(H135&gt;2002,H135&lt;2005),VLOOKUP(K135,Minimas!$A$15:$G$29,5),IF(AND(H135&gt;2004,H135&lt;2007),VLOOKUP(K135,Minimas!$A$15:$G$29,4),VLOOKUP(K135,Minimas!$A$15:$G$29,3))))),IF(H135&lt;2000,VLOOKUP(K135,Minimas!$H$15:$N$29,7),IF(AND(H135&gt;1999,H135&lt;2003),VLOOKUP(K135,Minimas!$H$15:$N$29,6),IF(AND(H135&gt;2002,H135&lt;2005),VLOOKUP(K135,Minimas!$H$15:$N$29,5),IF(AND(H135&gt;2004,H135&lt;2007),VLOOKUP(K135,Minimas!$H$15:$N$29,4),VLOOKUP(K135,Minimas!$H$15:$N$29,3)))))))</f>
        <v xml:space="preserve"> </v>
      </c>
      <c r="W135" s="107" t="str">
        <f t="shared" ref="W135:W198" si="17">IF(E135=" "," ",IF(E135="H",10^(0.75194503*LOG(K135/175.508)^2)*T135,IF(E135="F",10^(0.783497476* LOG(K135/153.655)^2)*T135,"")))</f>
        <v/>
      </c>
      <c r="X135" s="42"/>
      <c r="Y135" s="42"/>
      <c r="AB135" s="113" t="e">
        <f>T135-HLOOKUP(V135,Minimas!$C$3:$CD$12,2,FALSE)</f>
        <v>#VALUE!</v>
      </c>
      <c r="AC135" s="113" t="e">
        <f>T135-HLOOKUP(V135,Minimas!$C$3:$CD$12,3,FALSE)</f>
        <v>#VALUE!</v>
      </c>
      <c r="AD135" s="113" t="e">
        <f>T135-HLOOKUP(V135,Minimas!$C$3:$CD$12,4,FALSE)</f>
        <v>#VALUE!</v>
      </c>
      <c r="AE135" s="113" t="e">
        <f>T135-HLOOKUP(V135,Minimas!$C$3:$CD$12,5,FALSE)</f>
        <v>#VALUE!</v>
      </c>
      <c r="AF135" s="113" t="e">
        <f>T135-HLOOKUP(V135,Minimas!$C$3:$CD$12,6,FALSE)</f>
        <v>#VALUE!</v>
      </c>
      <c r="AG135" s="113" t="e">
        <f>T135-HLOOKUP(V135,Minimas!$C$3:$CD$12,7,FALSE)</f>
        <v>#VALUE!</v>
      </c>
      <c r="AH135" s="113" t="e">
        <f>T135-HLOOKUP(V135,Minimas!$C$3:$CD$12,8,FALSE)</f>
        <v>#VALUE!</v>
      </c>
      <c r="AI135" s="113" t="e">
        <f>T135-HLOOKUP(V135,Minimas!$C$3:$CD$12,9,FALSE)</f>
        <v>#VALUE!</v>
      </c>
      <c r="AJ135" s="113" t="e">
        <f>T135-HLOOKUP(V135,Minimas!$C$3:$CD$12,10,FALSE)</f>
        <v>#VALUE!</v>
      </c>
      <c r="AK135" s="114" t="str">
        <f t="shared" si="10"/>
        <v xml:space="preserve"> </v>
      </c>
      <c r="AL135" s="114"/>
      <c r="AM135" s="114" t="str">
        <f t="shared" si="11"/>
        <v xml:space="preserve"> </v>
      </c>
      <c r="AN135" s="114" t="str">
        <f t="shared" si="12"/>
        <v xml:space="preserve"> </v>
      </c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</row>
    <row r="136" spans="2:107" s="5" customFormat="1" ht="30" customHeight="1" x14ac:dyDescent="0.2">
      <c r="B136" s="83"/>
      <c r="C136" s="86"/>
      <c r="D136" s="87"/>
      <c r="E136" s="89"/>
      <c r="F136" s="117"/>
      <c r="G136" s="118"/>
      <c r="H136" s="91"/>
      <c r="I136" s="94"/>
      <c r="J136" s="95"/>
      <c r="K136" s="81"/>
      <c r="L136" s="100"/>
      <c r="M136" s="101"/>
      <c r="N136" s="101"/>
      <c r="O136" s="102" t="str">
        <f t="shared" si="13"/>
        <v/>
      </c>
      <c r="P136" s="100"/>
      <c r="Q136" s="101"/>
      <c r="R136" s="101"/>
      <c r="S136" s="102" t="str">
        <f t="shared" si="14"/>
        <v/>
      </c>
      <c r="T136" s="104" t="str">
        <f t="shared" si="15"/>
        <v/>
      </c>
      <c r="U136" s="105" t="str">
        <f t="shared" si="16"/>
        <v xml:space="preserve">   </v>
      </c>
      <c r="V136" s="106" t="str">
        <f>IF(E136=0," ",IF(E136="H",IF(H136&lt;2000,VLOOKUP(K136,Minimas!$A$15:$G$29,7),IF(AND(H136&gt;1999,H136&lt;2003),VLOOKUP(K136,Minimas!$A$15:$G$29,6),IF(AND(H136&gt;2002,H136&lt;2005),VLOOKUP(K136,Minimas!$A$15:$G$29,5),IF(AND(H136&gt;2004,H136&lt;2007),VLOOKUP(K136,Minimas!$A$15:$G$29,4),VLOOKUP(K136,Minimas!$A$15:$G$29,3))))),IF(H136&lt;2000,VLOOKUP(K136,Minimas!$H$15:$N$29,7),IF(AND(H136&gt;1999,H136&lt;2003),VLOOKUP(K136,Minimas!$H$15:$N$29,6),IF(AND(H136&gt;2002,H136&lt;2005),VLOOKUP(K136,Minimas!$H$15:$N$29,5),IF(AND(H136&gt;2004,H136&lt;2007),VLOOKUP(K136,Minimas!$H$15:$N$29,4),VLOOKUP(K136,Minimas!$H$15:$N$29,3)))))))</f>
        <v xml:space="preserve"> </v>
      </c>
      <c r="W136" s="107" t="str">
        <f t="shared" si="17"/>
        <v/>
      </c>
      <c r="X136" s="42"/>
      <c r="Y136" s="42"/>
      <c r="AB136" s="113" t="e">
        <f>T136-HLOOKUP(V136,Minimas!$C$3:$CD$12,2,FALSE)</f>
        <v>#VALUE!</v>
      </c>
      <c r="AC136" s="113" t="e">
        <f>T136-HLOOKUP(V136,Minimas!$C$3:$CD$12,3,FALSE)</f>
        <v>#VALUE!</v>
      </c>
      <c r="AD136" s="113" t="e">
        <f>T136-HLOOKUP(V136,Minimas!$C$3:$CD$12,4,FALSE)</f>
        <v>#VALUE!</v>
      </c>
      <c r="AE136" s="113" t="e">
        <f>T136-HLOOKUP(V136,Minimas!$C$3:$CD$12,5,FALSE)</f>
        <v>#VALUE!</v>
      </c>
      <c r="AF136" s="113" t="e">
        <f>T136-HLOOKUP(V136,Minimas!$C$3:$CD$12,6,FALSE)</f>
        <v>#VALUE!</v>
      </c>
      <c r="AG136" s="113" t="e">
        <f>T136-HLOOKUP(V136,Minimas!$C$3:$CD$12,7,FALSE)</f>
        <v>#VALUE!</v>
      </c>
      <c r="AH136" s="113" t="e">
        <f>T136-HLOOKUP(V136,Minimas!$C$3:$CD$12,8,FALSE)</f>
        <v>#VALUE!</v>
      </c>
      <c r="AI136" s="113" t="e">
        <f>T136-HLOOKUP(V136,Minimas!$C$3:$CD$12,9,FALSE)</f>
        <v>#VALUE!</v>
      </c>
      <c r="AJ136" s="113" t="e">
        <f>T136-HLOOKUP(V136,Minimas!$C$3:$CD$12,10,FALSE)</f>
        <v>#VALUE!</v>
      </c>
      <c r="AK136" s="114" t="str">
        <f t="shared" ref="AK136:AK199" si="18">IF(E136=0," ",IF(AJ136&gt;=0,$AJ$5,IF(AI136&gt;=0,$AI$5,IF(AH136&gt;=0,$AH$5,IF(AG136&gt;=0,$AG$5,IF(AF136&gt;=0,$AF$5,IF(AE136&gt;=0,$AE$5,IF(AD136&gt;=0,$AD$5,IF(AC136&gt;=0,$AC$5,$AB$5)))))))))</f>
        <v xml:space="preserve"> </v>
      </c>
      <c r="AL136" s="114"/>
      <c r="AM136" s="114" t="str">
        <f t="shared" ref="AM136:AM199" si="19">IF(AK136="","",AK136)</f>
        <v xml:space="preserve"> </v>
      </c>
      <c r="AN136" s="114" t="str">
        <f t="shared" ref="AN136:AN199" si="20">IF(E136=0," ",IF(AJ136&gt;=0,AJ136,IF(AI136&gt;=0,AI136,IF(AH136&gt;=0,AH136,IF(AG136&gt;=0,AG136,IF(AF136&gt;=0,AF136,IF(AE136&gt;=0,AE136,IF(AD136&gt;=0,AD136,IF(AC136&gt;=0,AC136,AB136)))))))))</f>
        <v xml:space="preserve"> </v>
      </c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</row>
    <row r="137" spans="2:107" s="5" customFormat="1" ht="30" customHeight="1" x14ac:dyDescent="0.2">
      <c r="B137" s="83"/>
      <c r="C137" s="86"/>
      <c r="D137" s="87"/>
      <c r="E137" s="89"/>
      <c r="F137" s="117"/>
      <c r="G137" s="118"/>
      <c r="H137" s="91"/>
      <c r="I137" s="94"/>
      <c r="J137" s="95"/>
      <c r="K137" s="81"/>
      <c r="L137" s="100"/>
      <c r="M137" s="101"/>
      <c r="N137" s="101"/>
      <c r="O137" s="102" t="str">
        <f t="shared" ref="O137:O200" si="21">IF(E137="","",IF(MAXA(L137:N137)&lt;=0,0,MAXA(L137:N137)))</f>
        <v/>
      </c>
      <c r="P137" s="100"/>
      <c r="Q137" s="101"/>
      <c r="R137" s="101"/>
      <c r="S137" s="102" t="str">
        <f t="shared" ref="S137:S200" si="22">IF(E137="","",IF(MAXA(P137:R137)&lt;=0,0,MAXA(P137:R137)))</f>
        <v/>
      </c>
      <c r="T137" s="104" t="str">
        <f t="shared" ref="T137:T200" si="23">IF(E137="","",IF(OR(O137=0,S137=0),0,O137+S137))</f>
        <v/>
      </c>
      <c r="U137" s="105" t="str">
        <f t="shared" si="16"/>
        <v xml:space="preserve">   </v>
      </c>
      <c r="V137" s="106" t="str">
        <f>IF(E137=0," ",IF(E137="H",IF(H137&lt;2000,VLOOKUP(K137,Minimas!$A$15:$G$29,7),IF(AND(H137&gt;1999,H137&lt;2003),VLOOKUP(K137,Minimas!$A$15:$G$29,6),IF(AND(H137&gt;2002,H137&lt;2005),VLOOKUP(K137,Minimas!$A$15:$G$29,5),IF(AND(H137&gt;2004,H137&lt;2007),VLOOKUP(K137,Minimas!$A$15:$G$29,4),VLOOKUP(K137,Minimas!$A$15:$G$29,3))))),IF(H137&lt;2000,VLOOKUP(K137,Minimas!$H$15:$N$29,7),IF(AND(H137&gt;1999,H137&lt;2003),VLOOKUP(K137,Minimas!$H$15:$N$29,6),IF(AND(H137&gt;2002,H137&lt;2005),VLOOKUP(K137,Minimas!$H$15:$N$29,5),IF(AND(H137&gt;2004,H137&lt;2007),VLOOKUP(K137,Minimas!$H$15:$N$29,4),VLOOKUP(K137,Minimas!$H$15:$N$29,3)))))))</f>
        <v xml:space="preserve"> </v>
      </c>
      <c r="W137" s="107" t="str">
        <f t="shared" si="17"/>
        <v/>
      </c>
      <c r="X137" s="42"/>
      <c r="Y137" s="42"/>
      <c r="AB137" s="113" t="e">
        <f>T137-HLOOKUP(V137,Minimas!$C$3:$CD$12,2,FALSE)</f>
        <v>#VALUE!</v>
      </c>
      <c r="AC137" s="113" t="e">
        <f>T137-HLOOKUP(V137,Minimas!$C$3:$CD$12,3,FALSE)</f>
        <v>#VALUE!</v>
      </c>
      <c r="AD137" s="113" t="e">
        <f>T137-HLOOKUP(V137,Minimas!$C$3:$CD$12,4,FALSE)</f>
        <v>#VALUE!</v>
      </c>
      <c r="AE137" s="113" t="e">
        <f>T137-HLOOKUP(V137,Minimas!$C$3:$CD$12,5,FALSE)</f>
        <v>#VALUE!</v>
      </c>
      <c r="AF137" s="113" t="e">
        <f>T137-HLOOKUP(V137,Minimas!$C$3:$CD$12,6,FALSE)</f>
        <v>#VALUE!</v>
      </c>
      <c r="AG137" s="113" t="e">
        <f>T137-HLOOKUP(V137,Minimas!$C$3:$CD$12,7,FALSE)</f>
        <v>#VALUE!</v>
      </c>
      <c r="AH137" s="113" t="e">
        <f>T137-HLOOKUP(V137,Minimas!$C$3:$CD$12,8,FALSE)</f>
        <v>#VALUE!</v>
      </c>
      <c r="AI137" s="113" t="e">
        <f>T137-HLOOKUP(V137,Minimas!$C$3:$CD$12,9,FALSE)</f>
        <v>#VALUE!</v>
      </c>
      <c r="AJ137" s="113" t="e">
        <f>T137-HLOOKUP(V137,Minimas!$C$3:$CD$12,10,FALSE)</f>
        <v>#VALUE!</v>
      </c>
      <c r="AK137" s="114" t="str">
        <f t="shared" si="18"/>
        <v xml:space="preserve"> </v>
      </c>
      <c r="AL137" s="114"/>
      <c r="AM137" s="114" t="str">
        <f t="shared" si="19"/>
        <v xml:space="preserve"> </v>
      </c>
      <c r="AN137" s="114" t="str">
        <f t="shared" si="20"/>
        <v xml:space="preserve"> </v>
      </c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</row>
    <row r="138" spans="2:107" s="5" customFormat="1" ht="30" customHeight="1" x14ac:dyDescent="0.2">
      <c r="B138" s="83"/>
      <c r="C138" s="86"/>
      <c r="D138" s="87"/>
      <c r="E138" s="89"/>
      <c r="F138" s="117"/>
      <c r="G138" s="118"/>
      <c r="H138" s="91"/>
      <c r="I138" s="94"/>
      <c r="J138" s="95"/>
      <c r="K138" s="81"/>
      <c r="L138" s="100"/>
      <c r="M138" s="101"/>
      <c r="N138" s="101"/>
      <c r="O138" s="102" t="str">
        <f t="shared" si="21"/>
        <v/>
      </c>
      <c r="P138" s="100"/>
      <c r="Q138" s="101"/>
      <c r="R138" s="101"/>
      <c r="S138" s="102" t="str">
        <f t="shared" si="22"/>
        <v/>
      </c>
      <c r="T138" s="104" t="str">
        <f t="shared" si="23"/>
        <v/>
      </c>
      <c r="U138" s="105" t="str">
        <f t="shared" si="16"/>
        <v xml:space="preserve">   </v>
      </c>
      <c r="V138" s="106" t="str">
        <f>IF(E138=0," ",IF(E138="H",IF(H138&lt;2000,VLOOKUP(K138,Minimas!$A$15:$G$29,7),IF(AND(H138&gt;1999,H138&lt;2003),VLOOKUP(K138,Minimas!$A$15:$G$29,6),IF(AND(H138&gt;2002,H138&lt;2005),VLOOKUP(K138,Minimas!$A$15:$G$29,5),IF(AND(H138&gt;2004,H138&lt;2007),VLOOKUP(K138,Minimas!$A$15:$G$29,4),VLOOKUP(K138,Minimas!$A$15:$G$29,3))))),IF(H138&lt;2000,VLOOKUP(K138,Minimas!$H$15:$N$29,7),IF(AND(H138&gt;1999,H138&lt;2003),VLOOKUP(K138,Minimas!$H$15:$N$29,6),IF(AND(H138&gt;2002,H138&lt;2005),VLOOKUP(K138,Minimas!$H$15:$N$29,5),IF(AND(H138&gt;2004,H138&lt;2007),VLOOKUP(K138,Minimas!$H$15:$N$29,4),VLOOKUP(K138,Minimas!$H$15:$N$29,3)))))))</f>
        <v xml:space="preserve"> </v>
      </c>
      <c r="W138" s="107" t="str">
        <f t="shared" si="17"/>
        <v/>
      </c>
      <c r="X138" s="42"/>
      <c r="Y138" s="42"/>
      <c r="AB138" s="113" t="e">
        <f>T138-HLOOKUP(V138,Minimas!$C$3:$CD$12,2,FALSE)</f>
        <v>#VALUE!</v>
      </c>
      <c r="AC138" s="113" t="e">
        <f>T138-HLOOKUP(V138,Minimas!$C$3:$CD$12,3,FALSE)</f>
        <v>#VALUE!</v>
      </c>
      <c r="AD138" s="113" t="e">
        <f>T138-HLOOKUP(V138,Minimas!$C$3:$CD$12,4,FALSE)</f>
        <v>#VALUE!</v>
      </c>
      <c r="AE138" s="113" t="e">
        <f>T138-HLOOKUP(V138,Minimas!$C$3:$CD$12,5,FALSE)</f>
        <v>#VALUE!</v>
      </c>
      <c r="AF138" s="113" t="e">
        <f>T138-HLOOKUP(V138,Minimas!$C$3:$CD$12,6,FALSE)</f>
        <v>#VALUE!</v>
      </c>
      <c r="AG138" s="113" t="e">
        <f>T138-HLOOKUP(V138,Minimas!$C$3:$CD$12,7,FALSE)</f>
        <v>#VALUE!</v>
      </c>
      <c r="AH138" s="113" t="e">
        <f>T138-HLOOKUP(V138,Minimas!$C$3:$CD$12,8,FALSE)</f>
        <v>#VALUE!</v>
      </c>
      <c r="AI138" s="113" t="e">
        <f>T138-HLOOKUP(V138,Minimas!$C$3:$CD$12,9,FALSE)</f>
        <v>#VALUE!</v>
      </c>
      <c r="AJ138" s="113" t="e">
        <f>T138-HLOOKUP(V138,Minimas!$C$3:$CD$12,10,FALSE)</f>
        <v>#VALUE!</v>
      </c>
      <c r="AK138" s="114" t="str">
        <f t="shared" si="18"/>
        <v xml:space="preserve"> </v>
      </c>
      <c r="AL138" s="114"/>
      <c r="AM138" s="114" t="str">
        <f t="shared" si="19"/>
        <v xml:space="preserve"> </v>
      </c>
      <c r="AN138" s="114" t="str">
        <f t="shared" si="20"/>
        <v xml:space="preserve"> </v>
      </c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</row>
    <row r="139" spans="2:107" s="5" customFormat="1" ht="30" customHeight="1" x14ac:dyDescent="0.2">
      <c r="B139" s="83"/>
      <c r="C139" s="86"/>
      <c r="D139" s="87"/>
      <c r="E139" s="89"/>
      <c r="F139" s="117"/>
      <c r="G139" s="118"/>
      <c r="H139" s="91"/>
      <c r="I139" s="94"/>
      <c r="J139" s="95"/>
      <c r="K139" s="81"/>
      <c r="L139" s="100"/>
      <c r="M139" s="101"/>
      <c r="N139" s="101"/>
      <c r="O139" s="102" t="str">
        <f t="shared" si="21"/>
        <v/>
      </c>
      <c r="P139" s="100"/>
      <c r="Q139" s="101"/>
      <c r="R139" s="101"/>
      <c r="S139" s="102" t="str">
        <f t="shared" si="22"/>
        <v/>
      </c>
      <c r="T139" s="104" t="str">
        <f t="shared" si="23"/>
        <v/>
      </c>
      <c r="U139" s="105" t="str">
        <f t="shared" si="16"/>
        <v xml:space="preserve">   </v>
      </c>
      <c r="V139" s="106" t="str">
        <f>IF(E139=0," ",IF(E139="H",IF(H139&lt;2000,VLOOKUP(K139,Minimas!$A$15:$G$29,7),IF(AND(H139&gt;1999,H139&lt;2003),VLOOKUP(K139,Minimas!$A$15:$G$29,6),IF(AND(H139&gt;2002,H139&lt;2005),VLOOKUP(K139,Minimas!$A$15:$G$29,5),IF(AND(H139&gt;2004,H139&lt;2007),VLOOKUP(K139,Minimas!$A$15:$G$29,4),VLOOKUP(K139,Minimas!$A$15:$G$29,3))))),IF(H139&lt;2000,VLOOKUP(K139,Minimas!$H$15:$N$29,7),IF(AND(H139&gt;1999,H139&lt;2003),VLOOKUP(K139,Minimas!$H$15:$N$29,6),IF(AND(H139&gt;2002,H139&lt;2005),VLOOKUP(K139,Minimas!$H$15:$N$29,5),IF(AND(H139&gt;2004,H139&lt;2007),VLOOKUP(K139,Minimas!$H$15:$N$29,4),VLOOKUP(K139,Minimas!$H$15:$N$29,3)))))))</f>
        <v xml:space="preserve"> </v>
      </c>
      <c r="W139" s="107" t="str">
        <f t="shared" si="17"/>
        <v/>
      </c>
      <c r="X139" s="42"/>
      <c r="Y139" s="42"/>
      <c r="AB139" s="113" t="e">
        <f>T139-HLOOKUP(V139,Minimas!$C$3:$CD$12,2,FALSE)</f>
        <v>#VALUE!</v>
      </c>
      <c r="AC139" s="113" t="e">
        <f>T139-HLOOKUP(V139,Minimas!$C$3:$CD$12,3,FALSE)</f>
        <v>#VALUE!</v>
      </c>
      <c r="AD139" s="113" t="e">
        <f>T139-HLOOKUP(V139,Minimas!$C$3:$CD$12,4,FALSE)</f>
        <v>#VALUE!</v>
      </c>
      <c r="AE139" s="113" t="e">
        <f>T139-HLOOKUP(V139,Minimas!$C$3:$CD$12,5,FALSE)</f>
        <v>#VALUE!</v>
      </c>
      <c r="AF139" s="113" t="e">
        <f>T139-HLOOKUP(V139,Minimas!$C$3:$CD$12,6,FALSE)</f>
        <v>#VALUE!</v>
      </c>
      <c r="AG139" s="113" t="e">
        <f>T139-HLOOKUP(V139,Minimas!$C$3:$CD$12,7,FALSE)</f>
        <v>#VALUE!</v>
      </c>
      <c r="AH139" s="113" t="e">
        <f>T139-HLOOKUP(V139,Minimas!$C$3:$CD$12,8,FALSE)</f>
        <v>#VALUE!</v>
      </c>
      <c r="AI139" s="113" t="e">
        <f>T139-HLOOKUP(V139,Minimas!$C$3:$CD$12,9,FALSE)</f>
        <v>#VALUE!</v>
      </c>
      <c r="AJ139" s="113" t="e">
        <f>T139-HLOOKUP(V139,Minimas!$C$3:$CD$12,10,FALSE)</f>
        <v>#VALUE!</v>
      </c>
      <c r="AK139" s="114" t="str">
        <f t="shared" si="18"/>
        <v xml:space="preserve"> </v>
      </c>
      <c r="AL139" s="114"/>
      <c r="AM139" s="114" t="str">
        <f t="shared" si="19"/>
        <v xml:space="preserve"> </v>
      </c>
      <c r="AN139" s="114" t="str">
        <f t="shared" si="20"/>
        <v xml:space="preserve"> </v>
      </c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</row>
    <row r="140" spans="2:107" s="5" customFormat="1" ht="30" customHeight="1" x14ac:dyDescent="0.2">
      <c r="B140" s="83"/>
      <c r="C140" s="86"/>
      <c r="D140" s="87"/>
      <c r="E140" s="89"/>
      <c r="F140" s="117"/>
      <c r="G140" s="118"/>
      <c r="H140" s="91"/>
      <c r="I140" s="94"/>
      <c r="J140" s="95"/>
      <c r="K140" s="81"/>
      <c r="L140" s="100"/>
      <c r="M140" s="101"/>
      <c r="N140" s="101"/>
      <c r="O140" s="102" t="str">
        <f t="shared" si="21"/>
        <v/>
      </c>
      <c r="P140" s="100"/>
      <c r="Q140" s="101"/>
      <c r="R140" s="101"/>
      <c r="S140" s="102" t="str">
        <f t="shared" si="22"/>
        <v/>
      </c>
      <c r="T140" s="104" t="str">
        <f t="shared" si="23"/>
        <v/>
      </c>
      <c r="U140" s="105" t="str">
        <f t="shared" si="16"/>
        <v xml:space="preserve">   </v>
      </c>
      <c r="V140" s="106" t="str">
        <f>IF(E140=0," ",IF(E140="H",IF(H140&lt;2000,VLOOKUP(K140,Minimas!$A$15:$G$29,7),IF(AND(H140&gt;1999,H140&lt;2003),VLOOKUP(K140,Minimas!$A$15:$G$29,6),IF(AND(H140&gt;2002,H140&lt;2005),VLOOKUP(K140,Minimas!$A$15:$G$29,5),IF(AND(H140&gt;2004,H140&lt;2007),VLOOKUP(K140,Minimas!$A$15:$G$29,4),VLOOKUP(K140,Minimas!$A$15:$G$29,3))))),IF(H140&lt;2000,VLOOKUP(K140,Minimas!$H$15:$N$29,7),IF(AND(H140&gt;1999,H140&lt;2003),VLOOKUP(K140,Minimas!$H$15:$N$29,6),IF(AND(H140&gt;2002,H140&lt;2005),VLOOKUP(K140,Minimas!$H$15:$N$29,5),IF(AND(H140&gt;2004,H140&lt;2007),VLOOKUP(K140,Minimas!$H$15:$N$29,4),VLOOKUP(K140,Minimas!$H$15:$N$29,3)))))))</f>
        <v xml:space="preserve"> </v>
      </c>
      <c r="W140" s="107" t="str">
        <f t="shared" si="17"/>
        <v/>
      </c>
      <c r="X140" s="42"/>
      <c r="Y140" s="42"/>
      <c r="AB140" s="113" t="e">
        <f>T140-HLOOKUP(V140,Minimas!$C$3:$CD$12,2,FALSE)</f>
        <v>#VALUE!</v>
      </c>
      <c r="AC140" s="113" t="e">
        <f>T140-HLOOKUP(V140,Minimas!$C$3:$CD$12,3,FALSE)</f>
        <v>#VALUE!</v>
      </c>
      <c r="AD140" s="113" t="e">
        <f>T140-HLOOKUP(V140,Minimas!$C$3:$CD$12,4,FALSE)</f>
        <v>#VALUE!</v>
      </c>
      <c r="AE140" s="113" t="e">
        <f>T140-HLOOKUP(V140,Minimas!$C$3:$CD$12,5,FALSE)</f>
        <v>#VALUE!</v>
      </c>
      <c r="AF140" s="113" t="e">
        <f>T140-HLOOKUP(V140,Minimas!$C$3:$CD$12,6,FALSE)</f>
        <v>#VALUE!</v>
      </c>
      <c r="AG140" s="113" t="e">
        <f>T140-HLOOKUP(V140,Minimas!$C$3:$CD$12,7,FALSE)</f>
        <v>#VALUE!</v>
      </c>
      <c r="AH140" s="113" t="e">
        <f>T140-HLOOKUP(V140,Minimas!$C$3:$CD$12,8,FALSE)</f>
        <v>#VALUE!</v>
      </c>
      <c r="AI140" s="113" t="e">
        <f>T140-HLOOKUP(V140,Minimas!$C$3:$CD$12,9,FALSE)</f>
        <v>#VALUE!</v>
      </c>
      <c r="AJ140" s="113" t="e">
        <f>T140-HLOOKUP(V140,Minimas!$C$3:$CD$12,10,FALSE)</f>
        <v>#VALUE!</v>
      </c>
      <c r="AK140" s="114" t="str">
        <f t="shared" si="18"/>
        <v xml:space="preserve"> </v>
      </c>
      <c r="AL140" s="114"/>
      <c r="AM140" s="114" t="str">
        <f t="shared" si="19"/>
        <v xml:space="preserve"> </v>
      </c>
      <c r="AN140" s="114" t="str">
        <f t="shared" si="20"/>
        <v xml:space="preserve"> </v>
      </c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</row>
    <row r="141" spans="2:107" s="5" customFormat="1" ht="30" customHeight="1" x14ac:dyDescent="0.2">
      <c r="B141" s="83"/>
      <c r="C141" s="86"/>
      <c r="D141" s="87"/>
      <c r="E141" s="89"/>
      <c r="F141" s="117"/>
      <c r="G141" s="118"/>
      <c r="H141" s="91"/>
      <c r="I141" s="94"/>
      <c r="J141" s="95"/>
      <c r="K141" s="81"/>
      <c r="L141" s="100"/>
      <c r="M141" s="101"/>
      <c r="N141" s="101"/>
      <c r="O141" s="102" t="str">
        <f t="shared" si="21"/>
        <v/>
      </c>
      <c r="P141" s="100"/>
      <c r="Q141" s="101"/>
      <c r="R141" s="101"/>
      <c r="S141" s="102" t="str">
        <f t="shared" si="22"/>
        <v/>
      </c>
      <c r="T141" s="104" t="str">
        <f t="shared" si="23"/>
        <v/>
      </c>
      <c r="U141" s="105" t="str">
        <f t="shared" si="16"/>
        <v xml:space="preserve">   </v>
      </c>
      <c r="V141" s="106" t="str">
        <f>IF(E141=0," ",IF(E141="H",IF(H141&lt;2000,VLOOKUP(K141,Minimas!$A$15:$G$29,7),IF(AND(H141&gt;1999,H141&lt;2003),VLOOKUP(K141,Minimas!$A$15:$G$29,6),IF(AND(H141&gt;2002,H141&lt;2005),VLOOKUP(K141,Minimas!$A$15:$G$29,5),IF(AND(H141&gt;2004,H141&lt;2007),VLOOKUP(K141,Minimas!$A$15:$G$29,4),VLOOKUP(K141,Minimas!$A$15:$G$29,3))))),IF(H141&lt;2000,VLOOKUP(K141,Minimas!$H$15:$N$29,7),IF(AND(H141&gt;1999,H141&lt;2003),VLOOKUP(K141,Minimas!$H$15:$N$29,6),IF(AND(H141&gt;2002,H141&lt;2005),VLOOKUP(K141,Minimas!$H$15:$N$29,5),IF(AND(H141&gt;2004,H141&lt;2007),VLOOKUP(K141,Minimas!$H$15:$N$29,4),VLOOKUP(K141,Minimas!$H$15:$N$29,3)))))))</f>
        <v xml:space="preserve"> </v>
      </c>
      <c r="W141" s="107" t="str">
        <f t="shared" si="17"/>
        <v/>
      </c>
      <c r="X141" s="42"/>
      <c r="Y141" s="42"/>
      <c r="AB141" s="113" t="e">
        <f>T141-HLOOKUP(V141,Minimas!$C$3:$CD$12,2,FALSE)</f>
        <v>#VALUE!</v>
      </c>
      <c r="AC141" s="113" t="e">
        <f>T141-HLOOKUP(V141,Minimas!$C$3:$CD$12,3,FALSE)</f>
        <v>#VALUE!</v>
      </c>
      <c r="AD141" s="113" t="e">
        <f>T141-HLOOKUP(V141,Minimas!$C$3:$CD$12,4,FALSE)</f>
        <v>#VALUE!</v>
      </c>
      <c r="AE141" s="113" t="e">
        <f>T141-HLOOKUP(V141,Minimas!$C$3:$CD$12,5,FALSE)</f>
        <v>#VALUE!</v>
      </c>
      <c r="AF141" s="113" t="e">
        <f>T141-HLOOKUP(V141,Minimas!$C$3:$CD$12,6,FALSE)</f>
        <v>#VALUE!</v>
      </c>
      <c r="AG141" s="113" t="e">
        <f>T141-HLOOKUP(V141,Minimas!$C$3:$CD$12,7,FALSE)</f>
        <v>#VALUE!</v>
      </c>
      <c r="AH141" s="113" t="e">
        <f>T141-HLOOKUP(V141,Minimas!$C$3:$CD$12,8,FALSE)</f>
        <v>#VALUE!</v>
      </c>
      <c r="AI141" s="113" t="e">
        <f>T141-HLOOKUP(V141,Minimas!$C$3:$CD$12,9,FALSE)</f>
        <v>#VALUE!</v>
      </c>
      <c r="AJ141" s="113" t="e">
        <f>T141-HLOOKUP(V141,Minimas!$C$3:$CD$12,10,FALSE)</f>
        <v>#VALUE!</v>
      </c>
      <c r="AK141" s="114" t="str">
        <f t="shared" si="18"/>
        <v xml:space="preserve"> </v>
      </c>
      <c r="AL141" s="114"/>
      <c r="AM141" s="114" t="str">
        <f t="shared" si="19"/>
        <v xml:space="preserve"> </v>
      </c>
      <c r="AN141" s="114" t="str">
        <f t="shared" si="20"/>
        <v xml:space="preserve"> </v>
      </c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</row>
    <row r="142" spans="2:107" s="5" customFormat="1" ht="30" customHeight="1" x14ac:dyDescent="0.2">
      <c r="B142" s="83"/>
      <c r="C142" s="86"/>
      <c r="D142" s="87"/>
      <c r="E142" s="89"/>
      <c r="F142" s="117"/>
      <c r="G142" s="118"/>
      <c r="H142" s="91"/>
      <c r="I142" s="94"/>
      <c r="J142" s="95"/>
      <c r="K142" s="81"/>
      <c r="L142" s="100"/>
      <c r="M142" s="101"/>
      <c r="N142" s="101"/>
      <c r="O142" s="102" t="str">
        <f t="shared" si="21"/>
        <v/>
      </c>
      <c r="P142" s="100"/>
      <c r="Q142" s="101"/>
      <c r="R142" s="101"/>
      <c r="S142" s="102" t="str">
        <f t="shared" si="22"/>
        <v/>
      </c>
      <c r="T142" s="104" t="str">
        <f t="shared" si="23"/>
        <v/>
      </c>
      <c r="U142" s="105" t="str">
        <f t="shared" si="16"/>
        <v xml:space="preserve">   </v>
      </c>
      <c r="V142" s="106" t="str">
        <f>IF(E142=0," ",IF(E142="H",IF(H142&lt;2000,VLOOKUP(K142,Minimas!$A$15:$G$29,7),IF(AND(H142&gt;1999,H142&lt;2003),VLOOKUP(K142,Minimas!$A$15:$G$29,6),IF(AND(H142&gt;2002,H142&lt;2005),VLOOKUP(K142,Minimas!$A$15:$G$29,5),IF(AND(H142&gt;2004,H142&lt;2007),VLOOKUP(K142,Minimas!$A$15:$G$29,4),VLOOKUP(K142,Minimas!$A$15:$G$29,3))))),IF(H142&lt;2000,VLOOKUP(K142,Minimas!$H$15:$N$29,7),IF(AND(H142&gt;1999,H142&lt;2003),VLOOKUP(K142,Minimas!$H$15:$N$29,6),IF(AND(H142&gt;2002,H142&lt;2005),VLOOKUP(K142,Minimas!$H$15:$N$29,5),IF(AND(H142&gt;2004,H142&lt;2007),VLOOKUP(K142,Minimas!$H$15:$N$29,4),VLOOKUP(K142,Minimas!$H$15:$N$29,3)))))))</f>
        <v xml:space="preserve"> </v>
      </c>
      <c r="W142" s="107" t="str">
        <f t="shared" si="17"/>
        <v/>
      </c>
      <c r="X142" s="42"/>
      <c r="Y142" s="42"/>
      <c r="AB142" s="113" t="e">
        <f>T142-HLOOKUP(V142,Minimas!$C$3:$CD$12,2,FALSE)</f>
        <v>#VALUE!</v>
      </c>
      <c r="AC142" s="113" t="e">
        <f>T142-HLOOKUP(V142,Minimas!$C$3:$CD$12,3,FALSE)</f>
        <v>#VALUE!</v>
      </c>
      <c r="AD142" s="113" t="e">
        <f>T142-HLOOKUP(V142,Minimas!$C$3:$CD$12,4,FALSE)</f>
        <v>#VALUE!</v>
      </c>
      <c r="AE142" s="113" t="e">
        <f>T142-HLOOKUP(V142,Minimas!$C$3:$CD$12,5,FALSE)</f>
        <v>#VALUE!</v>
      </c>
      <c r="AF142" s="113" t="e">
        <f>T142-HLOOKUP(V142,Minimas!$C$3:$CD$12,6,FALSE)</f>
        <v>#VALUE!</v>
      </c>
      <c r="AG142" s="113" t="e">
        <f>T142-HLOOKUP(V142,Minimas!$C$3:$CD$12,7,FALSE)</f>
        <v>#VALUE!</v>
      </c>
      <c r="AH142" s="113" t="e">
        <f>T142-HLOOKUP(V142,Minimas!$C$3:$CD$12,8,FALSE)</f>
        <v>#VALUE!</v>
      </c>
      <c r="AI142" s="113" t="e">
        <f>T142-HLOOKUP(V142,Minimas!$C$3:$CD$12,9,FALSE)</f>
        <v>#VALUE!</v>
      </c>
      <c r="AJ142" s="113" t="e">
        <f>T142-HLOOKUP(V142,Minimas!$C$3:$CD$12,10,FALSE)</f>
        <v>#VALUE!</v>
      </c>
      <c r="AK142" s="114" t="str">
        <f t="shared" si="18"/>
        <v xml:space="preserve"> </v>
      </c>
      <c r="AL142" s="114"/>
      <c r="AM142" s="114" t="str">
        <f t="shared" si="19"/>
        <v xml:space="preserve"> </v>
      </c>
      <c r="AN142" s="114" t="str">
        <f t="shared" si="20"/>
        <v xml:space="preserve"> </v>
      </c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</row>
    <row r="143" spans="2:107" s="5" customFormat="1" ht="30" customHeight="1" x14ac:dyDescent="0.2">
      <c r="B143" s="83"/>
      <c r="C143" s="86"/>
      <c r="D143" s="87"/>
      <c r="E143" s="89"/>
      <c r="F143" s="117"/>
      <c r="G143" s="118"/>
      <c r="H143" s="91"/>
      <c r="I143" s="94"/>
      <c r="J143" s="95"/>
      <c r="K143" s="81"/>
      <c r="L143" s="100"/>
      <c r="M143" s="101"/>
      <c r="N143" s="101"/>
      <c r="O143" s="102" t="str">
        <f t="shared" si="21"/>
        <v/>
      </c>
      <c r="P143" s="100"/>
      <c r="Q143" s="101"/>
      <c r="R143" s="101"/>
      <c r="S143" s="102" t="str">
        <f t="shared" si="22"/>
        <v/>
      </c>
      <c r="T143" s="104" t="str">
        <f t="shared" si="23"/>
        <v/>
      </c>
      <c r="U143" s="105" t="str">
        <f t="shared" si="16"/>
        <v xml:space="preserve">   </v>
      </c>
      <c r="V143" s="106" t="str">
        <f>IF(E143=0," ",IF(E143="H",IF(H143&lt;2000,VLOOKUP(K143,Minimas!$A$15:$G$29,7),IF(AND(H143&gt;1999,H143&lt;2003),VLOOKUP(K143,Minimas!$A$15:$G$29,6),IF(AND(H143&gt;2002,H143&lt;2005),VLOOKUP(K143,Minimas!$A$15:$G$29,5),IF(AND(H143&gt;2004,H143&lt;2007),VLOOKUP(K143,Minimas!$A$15:$G$29,4),VLOOKUP(K143,Minimas!$A$15:$G$29,3))))),IF(H143&lt;2000,VLOOKUP(K143,Minimas!$H$15:$N$29,7),IF(AND(H143&gt;1999,H143&lt;2003),VLOOKUP(K143,Minimas!$H$15:$N$29,6),IF(AND(H143&gt;2002,H143&lt;2005),VLOOKUP(K143,Minimas!$H$15:$N$29,5),IF(AND(H143&gt;2004,H143&lt;2007),VLOOKUP(K143,Minimas!$H$15:$N$29,4),VLOOKUP(K143,Minimas!$H$15:$N$29,3)))))))</f>
        <v xml:space="preserve"> </v>
      </c>
      <c r="W143" s="107" t="str">
        <f t="shared" si="17"/>
        <v/>
      </c>
      <c r="X143" s="42"/>
      <c r="Y143" s="42"/>
      <c r="AB143" s="113" t="e">
        <f>T143-HLOOKUP(V143,Minimas!$C$3:$CD$12,2,FALSE)</f>
        <v>#VALUE!</v>
      </c>
      <c r="AC143" s="113" t="e">
        <f>T143-HLOOKUP(V143,Minimas!$C$3:$CD$12,3,FALSE)</f>
        <v>#VALUE!</v>
      </c>
      <c r="AD143" s="113" t="e">
        <f>T143-HLOOKUP(V143,Minimas!$C$3:$CD$12,4,FALSE)</f>
        <v>#VALUE!</v>
      </c>
      <c r="AE143" s="113" t="e">
        <f>T143-HLOOKUP(V143,Minimas!$C$3:$CD$12,5,FALSE)</f>
        <v>#VALUE!</v>
      </c>
      <c r="AF143" s="113" t="e">
        <f>T143-HLOOKUP(V143,Minimas!$C$3:$CD$12,6,FALSE)</f>
        <v>#VALUE!</v>
      </c>
      <c r="AG143" s="113" t="e">
        <f>T143-HLOOKUP(V143,Minimas!$C$3:$CD$12,7,FALSE)</f>
        <v>#VALUE!</v>
      </c>
      <c r="AH143" s="113" t="e">
        <f>T143-HLOOKUP(V143,Minimas!$C$3:$CD$12,8,FALSE)</f>
        <v>#VALUE!</v>
      </c>
      <c r="AI143" s="113" t="e">
        <f>T143-HLOOKUP(V143,Minimas!$C$3:$CD$12,9,FALSE)</f>
        <v>#VALUE!</v>
      </c>
      <c r="AJ143" s="113" t="e">
        <f>T143-HLOOKUP(V143,Minimas!$C$3:$CD$12,10,FALSE)</f>
        <v>#VALUE!</v>
      </c>
      <c r="AK143" s="114" t="str">
        <f t="shared" si="18"/>
        <v xml:space="preserve"> </v>
      </c>
      <c r="AL143" s="114"/>
      <c r="AM143" s="114" t="str">
        <f t="shared" si="19"/>
        <v xml:space="preserve"> </v>
      </c>
      <c r="AN143" s="114" t="str">
        <f t="shared" si="20"/>
        <v xml:space="preserve"> </v>
      </c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</row>
    <row r="144" spans="2:107" s="5" customFormat="1" ht="30" customHeight="1" x14ac:dyDescent="0.2">
      <c r="B144" s="83"/>
      <c r="C144" s="86"/>
      <c r="D144" s="87"/>
      <c r="E144" s="89"/>
      <c r="F144" s="117"/>
      <c r="G144" s="118"/>
      <c r="H144" s="91"/>
      <c r="I144" s="94"/>
      <c r="J144" s="95"/>
      <c r="K144" s="81"/>
      <c r="L144" s="100"/>
      <c r="M144" s="101"/>
      <c r="N144" s="101"/>
      <c r="O144" s="102" t="str">
        <f t="shared" si="21"/>
        <v/>
      </c>
      <c r="P144" s="100"/>
      <c r="Q144" s="101"/>
      <c r="R144" s="101"/>
      <c r="S144" s="102" t="str">
        <f t="shared" si="22"/>
        <v/>
      </c>
      <c r="T144" s="104" t="str">
        <f t="shared" si="23"/>
        <v/>
      </c>
      <c r="U144" s="105" t="str">
        <f t="shared" si="16"/>
        <v xml:space="preserve">   </v>
      </c>
      <c r="V144" s="106" t="str">
        <f>IF(E144=0," ",IF(E144="H",IF(H144&lt;2000,VLOOKUP(K144,Minimas!$A$15:$G$29,7),IF(AND(H144&gt;1999,H144&lt;2003),VLOOKUP(K144,Minimas!$A$15:$G$29,6),IF(AND(H144&gt;2002,H144&lt;2005),VLOOKUP(K144,Minimas!$A$15:$G$29,5),IF(AND(H144&gt;2004,H144&lt;2007),VLOOKUP(K144,Minimas!$A$15:$G$29,4),VLOOKUP(K144,Minimas!$A$15:$G$29,3))))),IF(H144&lt;2000,VLOOKUP(K144,Minimas!$H$15:$N$29,7),IF(AND(H144&gt;1999,H144&lt;2003),VLOOKUP(K144,Minimas!$H$15:$N$29,6),IF(AND(H144&gt;2002,H144&lt;2005),VLOOKUP(K144,Minimas!$H$15:$N$29,5),IF(AND(H144&gt;2004,H144&lt;2007),VLOOKUP(K144,Minimas!$H$15:$N$29,4),VLOOKUP(K144,Minimas!$H$15:$N$29,3)))))))</f>
        <v xml:space="preserve"> </v>
      </c>
      <c r="W144" s="107" t="str">
        <f t="shared" si="17"/>
        <v/>
      </c>
      <c r="X144" s="42"/>
      <c r="Y144" s="42"/>
      <c r="AB144" s="113" t="e">
        <f>T144-HLOOKUP(V144,Minimas!$C$3:$CD$12,2,FALSE)</f>
        <v>#VALUE!</v>
      </c>
      <c r="AC144" s="113" t="e">
        <f>T144-HLOOKUP(V144,Minimas!$C$3:$CD$12,3,FALSE)</f>
        <v>#VALUE!</v>
      </c>
      <c r="AD144" s="113" t="e">
        <f>T144-HLOOKUP(V144,Minimas!$C$3:$CD$12,4,FALSE)</f>
        <v>#VALUE!</v>
      </c>
      <c r="AE144" s="113" t="e">
        <f>T144-HLOOKUP(V144,Minimas!$C$3:$CD$12,5,FALSE)</f>
        <v>#VALUE!</v>
      </c>
      <c r="AF144" s="113" t="e">
        <f>T144-HLOOKUP(V144,Minimas!$C$3:$CD$12,6,FALSE)</f>
        <v>#VALUE!</v>
      </c>
      <c r="AG144" s="113" t="e">
        <f>T144-HLOOKUP(V144,Minimas!$C$3:$CD$12,7,FALSE)</f>
        <v>#VALUE!</v>
      </c>
      <c r="AH144" s="113" t="e">
        <f>T144-HLOOKUP(V144,Minimas!$C$3:$CD$12,8,FALSE)</f>
        <v>#VALUE!</v>
      </c>
      <c r="AI144" s="113" t="e">
        <f>T144-HLOOKUP(V144,Minimas!$C$3:$CD$12,9,FALSE)</f>
        <v>#VALUE!</v>
      </c>
      <c r="AJ144" s="113" t="e">
        <f>T144-HLOOKUP(V144,Minimas!$C$3:$CD$12,10,FALSE)</f>
        <v>#VALUE!</v>
      </c>
      <c r="AK144" s="114" t="str">
        <f t="shared" si="18"/>
        <v xml:space="preserve"> </v>
      </c>
      <c r="AL144" s="114"/>
      <c r="AM144" s="114" t="str">
        <f t="shared" si="19"/>
        <v xml:space="preserve"> </v>
      </c>
      <c r="AN144" s="114" t="str">
        <f t="shared" si="20"/>
        <v xml:space="preserve"> </v>
      </c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</row>
    <row r="145" spans="2:107" s="5" customFormat="1" ht="30" customHeight="1" x14ac:dyDescent="0.2">
      <c r="B145" s="83"/>
      <c r="C145" s="86"/>
      <c r="D145" s="87"/>
      <c r="E145" s="89"/>
      <c r="F145" s="117"/>
      <c r="G145" s="118"/>
      <c r="H145" s="91"/>
      <c r="I145" s="94"/>
      <c r="J145" s="95"/>
      <c r="K145" s="81"/>
      <c r="L145" s="100"/>
      <c r="M145" s="101"/>
      <c r="N145" s="101"/>
      <c r="O145" s="102" t="str">
        <f t="shared" si="21"/>
        <v/>
      </c>
      <c r="P145" s="100"/>
      <c r="Q145" s="101"/>
      <c r="R145" s="101"/>
      <c r="S145" s="102" t="str">
        <f t="shared" si="22"/>
        <v/>
      </c>
      <c r="T145" s="104" t="str">
        <f t="shared" si="23"/>
        <v/>
      </c>
      <c r="U145" s="105" t="str">
        <f t="shared" si="16"/>
        <v xml:space="preserve">   </v>
      </c>
      <c r="V145" s="106" t="str">
        <f>IF(E145=0," ",IF(E145="H",IF(H145&lt;2000,VLOOKUP(K145,Minimas!$A$15:$G$29,7),IF(AND(H145&gt;1999,H145&lt;2003),VLOOKUP(K145,Minimas!$A$15:$G$29,6),IF(AND(H145&gt;2002,H145&lt;2005),VLOOKUP(K145,Minimas!$A$15:$G$29,5),IF(AND(H145&gt;2004,H145&lt;2007),VLOOKUP(K145,Minimas!$A$15:$G$29,4),VLOOKUP(K145,Minimas!$A$15:$G$29,3))))),IF(H145&lt;2000,VLOOKUP(K145,Minimas!$H$15:$N$29,7),IF(AND(H145&gt;1999,H145&lt;2003),VLOOKUP(K145,Minimas!$H$15:$N$29,6),IF(AND(H145&gt;2002,H145&lt;2005),VLOOKUP(K145,Minimas!$H$15:$N$29,5),IF(AND(H145&gt;2004,H145&lt;2007),VLOOKUP(K145,Minimas!$H$15:$N$29,4),VLOOKUP(K145,Minimas!$H$15:$N$29,3)))))))</f>
        <v xml:space="preserve"> </v>
      </c>
      <c r="W145" s="107" t="str">
        <f t="shared" si="17"/>
        <v/>
      </c>
      <c r="X145" s="42"/>
      <c r="Y145" s="42"/>
      <c r="AB145" s="113" t="e">
        <f>T145-HLOOKUP(V145,Minimas!$C$3:$CD$12,2,FALSE)</f>
        <v>#VALUE!</v>
      </c>
      <c r="AC145" s="113" t="e">
        <f>T145-HLOOKUP(V145,Minimas!$C$3:$CD$12,3,FALSE)</f>
        <v>#VALUE!</v>
      </c>
      <c r="AD145" s="113" t="e">
        <f>T145-HLOOKUP(V145,Minimas!$C$3:$CD$12,4,FALSE)</f>
        <v>#VALUE!</v>
      </c>
      <c r="AE145" s="113" t="e">
        <f>T145-HLOOKUP(V145,Minimas!$C$3:$CD$12,5,FALSE)</f>
        <v>#VALUE!</v>
      </c>
      <c r="AF145" s="113" t="e">
        <f>T145-HLOOKUP(V145,Minimas!$C$3:$CD$12,6,FALSE)</f>
        <v>#VALUE!</v>
      </c>
      <c r="AG145" s="113" t="e">
        <f>T145-HLOOKUP(V145,Minimas!$C$3:$CD$12,7,FALSE)</f>
        <v>#VALUE!</v>
      </c>
      <c r="AH145" s="113" t="e">
        <f>T145-HLOOKUP(V145,Minimas!$C$3:$CD$12,8,FALSE)</f>
        <v>#VALUE!</v>
      </c>
      <c r="AI145" s="113" t="e">
        <f>T145-HLOOKUP(V145,Minimas!$C$3:$CD$12,9,FALSE)</f>
        <v>#VALUE!</v>
      </c>
      <c r="AJ145" s="113" t="e">
        <f>T145-HLOOKUP(V145,Minimas!$C$3:$CD$12,10,FALSE)</f>
        <v>#VALUE!</v>
      </c>
      <c r="AK145" s="114" t="str">
        <f t="shared" si="18"/>
        <v xml:space="preserve"> </v>
      </c>
      <c r="AL145" s="114"/>
      <c r="AM145" s="114" t="str">
        <f t="shared" si="19"/>
        <v xml:space="preserve"> </v>
      </c>
      <c r="AN145" s="114" t="str">
        <f t="shared" si="20"/>
        <v xml:space="preserve"> </v>
      </c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</row>
    <row r="146" spans="2:107" s="5" customFormat="1" ht="30" customHeight="1" x14ac:dyDescent="0.2">
      <c r="B146" s="83"/>
      <c r="C146" s="86"/>
      <c r="D146" s="87"/>
      <c r="E146" s="89"/>
      <c r="F146" s="117"/>
      <c r="G146" s="118"/>
      <c r="H146" s="91"/>
      <c r="I146" s="94"/>
      <c r="J146" s="95"/>
      <c r="K146" s="81"/>
      <c r="L146" s="100"/>
      <c r="M146" s="101"/>
      <c r="N146" s="101"/>
      <c r="O146" s="102" t="str">
        <f t="shared" si="21"/>
        <v/>
      </c>
      <c r="P146" s="100"/>
      <c r="Q146" s="101"/>
      <c r="R146" s="101"/>
      <c r="S146" s="102" t="str">
        <f t="shared" si="22"/>
        <v/>
      </c>
      <c r="T146" s="104" t="str">
        <f t="shared" si="23"/>
        <v/>
      </c>
      <c r="U146" s="105" t="str">
        <f t="shared" si="16"/>
        <v xml:space="preserve">   </v>
      </c>
      <c r="V146" s="106" t="str">
        <f>IF(E146=0," ",IF(E146="H",IF(H146&lt;2000,VLOOKUP(K146,Minimas!$A$15:$G$29,7),IF(AND(H146&gt;1999,H146&lt;2003),VLOOKUP(K146,Minimas!$A$15:$G$29,6),IF(AND(H146&gt;2002,H146&lt;2005),VLOOKUP(K146,Minimas!$A$15:$G$29,5),IF(AND(H146&gt;2004,H146&lt;2007),VLOOKUP(K146,Minimas!$A$15:$G$29,4),VLOOKUP(K146,Minimas!$A$15:$G$29,3))))),IF(H146&lt;2000,VLOOKUP(K146,Minimas!$H$15:$N$29,7),IF(AND(H146&gt;1999,H146&lt;2003),VLOOKUP(K146,Minimas!$H$15:$N$29,6),IF(AND(H146&gt;2002,H146&lt;2005),VLOOKUP(K146,Minimas!$H$15:$N$29,5),IF(AND(H146&gt;2004,H146&lt;2007),VLOOKUP(K146,Minimas!$H$15:$N$29,4),VLOOKUP(K146,Minimas!$H$15:$N$29,3)))))))</f>
        <v xml:space="preserve"> </v>
      </c>
      <c r="W146" s="107" t="str">
        <f t="shared" si="17"/>
        <v/>
      </c>
      <c r="X146" s="42"/>
      <c r="Y146" s="42"/>
      <c r="AB146" s="113" t="e">
        <f>T146-HLOOKUP(V146,Minimas!$C$3:$CD$12,2,FALSE)</f>
        <v>#VALUE!</v>
      </c>
      <c r="AC146" s="113" t="e">
        <f>T146-HLOOKUP(V146,Minimas!$C$3:$CD$12,3,FALSE)</f>
        <v>#VALUE!</v>
      </c>
      <c r="AD146" s="113" t="e">
        <f>T146-HLOOKUP(V146,Minimas!$C$3:$CD$12,4,FALSE)</f>
        <v>#VALUE!</v>
      </c>
      <c r="AE146" s="113" t="e">
        <f>T146-HLOOKUP(V146,Minimas!$C$3:$CD$12,5,FALSE)</f>
        <v>#VALUE!</v>
      </c>
      <c r="AF146" s="113" t="e">
        <f>T146-HLOOKUP(V146,Minimas!$C$3:$CD$12,6,FALSE)</f>
        <v>#VALUE!</v>
      </c>
      <c r="AG146" s="113" t="e">
        <f>T146-HLOOKUP(V146,Minimas!$C$3:$CD$12,7,FALSE)</f>
        <v>#VALUE!</v>
      </c>
      <c r="AH146" s="113" t="e">
        <f>T146-HLOOKUP(V146,Minimas!$C$3:$CD$12,8,FALSE)</f>
        <v>#VALUE!</v>
      </c>
      <c r="AI146" s="113" t="e">
        <f>T146-HLOOKUP(V146,Minimas!$C$3:$CD$12,9,FALSE)</f>
        <v>#VALUE!</v>
      </c>
      <c r="AJ146" s="113" t="e">
        <f>T146-HLOOKUP(V146,Minimas!$C$3:$CD$12,10,FALSE)</f>
        <v>#VALUE!</v>
      </c>
      <c r="AK146" s="114" t="str">
        <f t="shared" si="18"/>
        <v xml:space="preserve"> </v>
      </c>
      <c r="AL146" s="114"/>
      <c r="AM146" s="114" t="str">
        <f t="shared" si="19"/>
        <v xml:space="preserve"> </v>
      </c>
      <c r="AN146" s="114" t="str">
        <f t="shared" si="20"/>
        <v xml:space="preserve"> </v>
      </c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</row>
    <row r="147" spans="2:107" s="5" customFormat="1" ht="30" customHeight="1" x14ac:dyDescent="0.2">
      <c r="B147" s="83"/>
      <c r="C147" s="86"/>
      <c r="D147" s="87"/>
      <c r="E147" s="89"/>
      <c r="F147" s="117"/>
      <c r="G147" s="118"/>
      <c r="H147" s="91"/>
      <c r="I147" s="94"/>
      <c r="J147" s="95"/>
      <c r="K147" s="81"/>
      <c r="L147" s="100"/>
      <c r="M147" s="101"/>
      <c r="N147" s="101"/>
      <c r="O147" s="102" t="str">
        <f t="shared" si="21"/>
        <v/>
      </c>
      <c r="P147" s="100"/>
      <c r="Q147" s="101"/>
      <c r="R147" s="101"/>
      <c r="S147" s="102" t="str">
        <f t="shared" si="22"/>
        <v/>
      </c>
      <c r="T147" s="104" t="str">
        <f t="shared" si="23"/>
        <v/>
      </c>
      <c r="U147" s="105" t="str">
        <f t="shared" si="16"/>
        <v xml:space="preserve">   </v>
      </c>
      <c r="V147" s="106" t="str">
        <f>IF(E147=0," ",IF(E147="H",IF(H147&lt;2000,VLOOKUP(K147,Minimas!$A$15:$G$29,7),IF(AND(H147&gt;1999,H147&lt;2003),VLOOKUP(K147,Minimas!$A$15:$G$29,6),IF(AND(H147&gt;2002,H147&lt;2005),VLOOKUP(K147,Minimas!$A$15:$G$29,5),IF(AND(H147&gt;2004,H147&lt;2007),VLOOKUP(K147,Minimas!$A$15:$G$29,4),VLOOKUP(K147,Minimas!$A$15:$G$29,3))))),IF(H147&lt;2000,VLOOKUP(K147,Minimas!$H$15:$N$29,7),IF(AND(H147&gt;1999,H147&lt;2003),VLOOKUP(K147,Minimas!$H$15:$N$29,6),IF(AND(H147&gt;2002,H147&lt;2005),VLOOKUP(K147,Minimas!$H$15:$N$29,5),IF(AND(H147&gt;2004,H147&lt;2007),VLOOKUP(K147,Minimas!$H$15:$N$29,4),VLOOKUP(K147,Minimas!$H$15:$N$29,3)))))))</f>
        <v xml:space="preserve"> </v>
      </c>
      <c r="W147" s="107" t="str">
        <f t="shared" si="17"/>
        <v/>
      </c>
      <c r="X147" s="42"/>
      <c r="Y147" s="42"/>
      <c r="AB147" s="113" t="e">
        <f>T147-HLOOKUP(V147,Minimas!$C$3:$CD$12,2,FALSE)</f>
        <v>#VALUE!</v>
      </c>
      <c r="AC147" s="113" t="e">
        <f>T147-HLOOKUP(V147,Minimas!$C$3:$CD$12,3,FALSE)</f>
        <v>#VALUE!</v>
      </c>
      <c r="AD147" s="113" t="e">
        <f>T147-HLOOKUP(V147,Minimas!$C$3:$CD$12,4,FALSE)</f>
        <v>#VALUE!</v>
      </c>
      <c r="AE147" s="113" t="e">
        <f>T147-HLOOKUP(V147,Minimas!$C$3:$CD$12,5,FALSE)</f>
        <v>#VALUE!</v>
      </c>
      <c r="AF147" s="113" t="e">
        <f>T147-HLOOKUP(V147,Minimas!$C$3:$CD$12,6,FALSE)</f>
        <v>#VALUE!</v>
      </c>
      <c r="AG147" s="113" t="e">
        <f>T147-HLOOKUP(V147,Minimas!$C$3:$CD$12,7,FALSE)</f>
        <v>#VALUE!</v>
      </c>
      <c r="AH147" s="113" t="e">
        <f>T147-HLOOKUP(V147,Minimas!$C$3:$CD$12,8,FALSE)</f>
        <v>#VALUE!</v>
      </c>
      <c r="AI147" s="113" t="e">
        <f>T147-HLOOKUP(V147,Minimas!$C$3:$CD$12,9,FALSE)</f>
        <v>#VALUE!</v>
      </c>
      <c r="AJ147" s="113" t="e">
        <f>T147-HLOOKUP(V147,Minimas!$C$3:$CD$12,10,FALSE)</f>
        <v>#VALUE!</v>
      </c>
      <c r="AK147" s="114" t="str">
        <f t="shared" si="18"/>
        <v xml:space="preserve"> </v>
      </c>
      <c r="AL147" s="114"/>
      <c r="AM147" s="114" t="str">
        <f t="shared" si="19"/>
        <v xml:space="preserve"> </v>
      </c>
      <c r="AN147" s="114" t="str">
        <f t="shared" si="20"/>
        <v xml:space="preserve"> </v>
      </c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</row>
    <row r="148" spans="2:107" s="5" customFormat="1" ht="30" customHeight="1" x14ac:dyDescent="0.2">
      <c r="B148" s="83"/>
      <c r="C148" s="86"/>
      <c r="D148" s="87"/>
      <c r="E148" s="89"/>
      <c r="F148" s="117"/>
      <c r="G148" s="118"/>
      <c r="H148" s="91"/>
      <c r="I148" s="94"/>
      <c r="J148" s="95"/>
      <c r="K148" s="81"/>
      <c r="L148" s="100"/>
      <c r="M148" s="101"/>
      <c r="N148" s="101"/>
      <c r="O148" s="102" t="str">
        <f t="shared" si="21"/>
        <v/>
      </c>
      <c r="P148" s="100"/>
      <c r="Q148" s="101"/>
      <c r="R148" s="101"/>
      <c r="S148" s="102" t="str">
        <f t="shared" si="22"/>
        <v/>
      </c>
      <c r="T148" s="104" t="str">
        <f t="shared" si="23"/>
        <v/>
      </c>
      <c r="U148" s="105" t="str">
        <f t="shared" si="16"/>
        <v xml:space="preserve">   </v>
      </c>
      <c r="V148" s="106" t="str">
        <f>IF(E148=0," ",IF(E148="H",IF(H148&lt;2000,VLOOKUP(K148,Minimas!$A$15:$G$29,7),IF(AND(H148&gt;1999,H148&lt;2003),VLOOKUP(K148,Minimas!$A$15:$G$29,6),IF(AND(H148&gt;2002,H148&lt;2005),VLOOKUP(K148,Minimas!$A$15:$G$29,5),IF(AND(H148&gt;2004,H148&lt;2007),VLOOKUP(K148,Minimas!$A$15:$G$29,4),VLOOKUP(K148,Minimas!$A$15:$G$29,3))))),IF(H148&lt;2000,VLOOKUP(K148,Minimas!$H$15:$N$29,7),IF(AND(H148&gt;1999,H148&lt;2003),VLOOKUP(K148,Minimas!$H$15:$N$29,6),IF(AND(H148&gt;2002,H148&lt;2005),VLOOKUP(K148,Minimas!$H$15:$N$29,5),IF(AND(H148&gt;2004,H148&lt;2007),VLOOKUP(K148,Minimas!$H$15:$N$29,4),VLOOKUP(K148,Minimas!$H$15:$N$29,3)))))))</f>
        <v xml:space="preserve"> </v>
      </c>
      <c r="W148" s="107" t="str">
        <f t="shared" si="17"/>
        <v/>
      </c>
      <c r="X148" s="42"/>
      <c r="Y148" s="42"/>
      <c r="AB148" s="113" t="e">
        <f>T148-HLOOKUP(V148,Minimas!$C$3:$CD$12,2,FALSE)</f>
        <v>#VALUE!</v>
      </c>
      <c r="AC148" s="113" t="e">
        <f>T148-HLOOKUP(V148,Minimas!$C$3:$CD$12,3,FALSE)</f>
        <v>#VALUE!</v>
      </c>
      <c r="AD148" s="113" t="e">
        <f>T148-HLOOKUP(V148,Minimas!$C$3:$CD$12,4,FALSE)</f>
        <v>#VALUE!</v>
      </c>
      <c r="AE148" s="113" t="e">
        <f>T148-HLOOKUP(V148,Minimas!$C$3:$CD$12,5,FALSE)</f>
        <v>#VALUE!</v>
      </c>
      <c r="AF148" s="113" t="e">
        <f>T148-HLOOKUP(V148,Minimas!$C$3:$CD$12,6,FALSE)</f>
        <v>#VALUE!</v>
      </c>
      <c r="AG148" s="113" t="e">
        <f>T148-HLOOKUP(V148,Minimas!$C$3:$CD$12,7,FALSE)</f>
        <v>#VALUE!</v>
      </c>
      <c r="AH148" s="113" t="e">
        <f>T148-HLOOKUP(V148,Minimas!$C$3:$CD$12,8,FALSE)</f>
        <v>#VALUE!</v>
      </c>
      <c r="AI148" s="113" t="e">
        <f>T148-HLOOKUP(V148,Minimas!$C$3:$CD$12,9,FALSE)</f>
        <v>#VALUE!</v>
      </c>
      <c r="AJ148" s="113" t="e">
        <f>T148-HLOOKUP(V148,Minimas!$C$3:$CD$12,10,FALSE)</f>
        <v>#VALUE!</v>
      </c>
      <c r="AK148" s="114" t="str">
        <f t="shared" si="18"/>
        <v xml:space="preserve"> </v>
      </c>
      <c r="AL148" s="114"/>
      <c r="AM148" s="114" t="str">
        <f t="shared" si="19"/>
        <v xml:space="preserve"> </v>
      </c>
      <c r="AN148" s="114" t="str">
        <f t="shared" si="20"/>
        <v xml:space="preserve"> </v>
      </c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</row>
    <row r="149" spans="2:107" s="5" customFormat="1" ht="30" customHeight="1" x14ac:dyDescent="0.2">
      <c r="B149" s="83"/>
      <c r="C149" s="86"/>
      <c r="D149" s="87"/>
      <c r="E149" s="89"/>
      <c r="F149" s="117"/>
      <c r="G149" s="118"/>
      <c r="H149" s="91"/>
      <c r="I149" s="94"/>
      <c r="J149" s="95"/>
      <c r="K149" s="81"/>
      <c r="L149" s="100"/>
      <c r="M149" s="101"/>
      <c r="N149" s="101"/>
      <c r="O149" s="102" t="str">
        <f t="shared" si="21"/>
        <v/>
      </c>
      <c r="P149" s="100"/>
      <c r="Q149" s="101"/>
      <c r="R149" s="101"/>
      <c r="S149" s="102" t="str">
        <f t="shared" si="22"/>
        <v/>
      </c>
      <c r="T149" s="104" t="str">
        <f t="shared" si="23"/>
        <v/>
      </c>
      <c r="U149" s="105" t="str">
        <f t="shared" si="16"/>
        <v xml:space="preserve">   </v>
      </c>
      <c r="V149" s="106" t="str">
        <f>IF(E149=0," ",IF(E149="H",IF(H149&lt;2000,VLOOKUP(K149,Minimas!$A$15:$G$29,7),IF(AND(H149&gt;1999,H149&lt;2003),VLOOKUP(K149,Minimas!$A$15:$G$29,6),IF(AND(H149&gt;2002,H149&lt;2005),VLOOKUP(K149,Minimas!$A$15:$G$29,5),IF(AND(H149&gt;2004,H149&lt;2007),VLOOKUP(K149,Minimas!$A$15:$G$29,4),VLOOKUP(K149,Minimas!$A$15:$G$29,3))))),IF(H149&lt;2000,VLOOKUP(K149,Minimas!$H$15:$N$29,7),IF(AND(H149&gt;1999,H149&lt;2003),VLOOKUP(K149,Minimas!$H$15:$N$29,6),IF(AND(H149&gt;2002,H149&lt;2005),VLOOKUP(K149,Minimas!$H$15:$N$29,5),IF(AND(H149&gt;2004,H149&lt;2007),VLOOKUP(K149,Minimas!$H$15:$N$29,4),VLOOKUP(K149,Minimas!$H$15:$N$29,3)))))))</f>
        <v xml:space="preserve"> </v>
      </c>
      <c r="W149" s="107" t="str">
        <f t="shared" si="17"/>
        <v/>
      </c>
      <c r="X149" s="42"/>
      <c r="Y149" s="42"/>
      <c r="AB149" s="113" t="e">
        <f>T149-HLOOKUP(V149,Minimas!$C$3:$CD$12,2,FALSE)</f>
        <v>#VALUE!</v>
      </c>
      <c r="AC149" s="113" t="e">
        <f>T149-HLOOKUP(V149,Minimas!$C$3:$CD$12,3,FALSE)</f>
        <v>#VALUE!</v>
      </c>
      <c r="AD149" s="113" t="e">
        <f>T149-HLOOKUP(V149,Minimas!$C$3:$CD$12,4,FALSE)</f>
        <v>#VALUE!</v>
      </c>
      <c r="AE149" s="113" t="e">
        <f>T149-HLOOKUP(V149,Minimas!$C$3:$CD$12,5,FALSE)</f>
        <v>#VALUE!</v>
      </c>
      <c r="AF149" s="113" t="e">
        <f>T149-HLOOKUP(V149,Minimas!$C$3:$CD$12,6,FALSE)</f>
        <v>#VALUE!</v>
      </c>
      <c r="AG149" s="113" t="e">
        <f>T149-HLOOKUP(V149,Minimas!$C$3:$CD$12,7,FALSE)</f>
        <v>#VALUE!</v>
      </c>
      <c r="AH149" s="113" t="e">
        <f>T149-HLOOKUP(V149,Minimas!$C$3:$CD$12,8,FALSE)</f>
        <v>#VALUE!</v>
      </c>
      <c r="AI149" s="113" t="e">
        <f>T149-HLOOKUP(V149,Minimas!$C$3:$CD$12,9,FALSE)</f>
        <v>#VALUE!</v>
      </c>
      <c r="AJ149" s="113" t="e">
        <f>T149-HLOOKUP(V149,Minimas!$C$3:$CD$12,10,FALSE)</f>
        <v>#VALUE!</v>
      </c>
      <c r="AK149" s="114" t="str">
        <f t="shared" si="18"/>
        <v xml:space="preserve"> </v>
      </c>
      <c r="AL149" s="114"/>
      <c r="AM149" s="114" t="str">
        <f t="shared" si="19"/>
        <v xml:space="preserve"> </v>
      </c>
      <c r="AN149" s="114" t="str">
        <f t="shared" si="20"/>
        <v xml:space="preserve"> </v>
      </c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</row>
    <row r="150" spans="2:107" s="5" customFormat="1" ht="30" customHeight="1" x14ac:dyDescent="0.2">
      <c r="B150" s="83"/>
      <c r="C150" s="86"/>
      <c r="D150" s="87"/>
      <c r="E150" s="89"/>
      <c r="F150" s="117"/>
      <c r="G150" s="118"/>
      <c r="H150" s="91"/>
      <c r="I150" s="94"/>
      <c r="J150" s="95"/>
      <c r="K150" s="81"/>
      <c r="L150" s="100"/>
      <c r="M150" s="101"/>
      <c r="N150" s="101"/>
      <c r="O150" s="102" t="str">
        <f t="shared" si="21"/>
        <v/>
      </c>
      <c r="P150" s="100"/>
      <c r="Q150" s="101"/>
      <c r="R150" s="101"/>
      <c r="S150" s="102" t="str">
        <f t="shared" si="22"/>
        <v/>
      </c>
      <c r="T150" s="104" t="str">
        <f t="shared" si="23"/>
        <v/>
      </c>
      <c r="U150" s="105" t="str">
        <f t="shared" si="16"/>
        <v xml:space="preserve">   </v>
      </c>
      <c r="V150" s="106" t="str">
        <f>IF(E150=0," ",IF(E150="H",IF(H150&lt;2000,VLOOKUP(K150,Minimas!$A$15:$G$29,7),IF(AND(H150&gt;1999,H150&lt;2003),VLOOKUP(K150,Minimas!$A$15:$G$29,6),IF(AND(H150&gt;2002,H150&lt;2005),VLOOKUP(K150,Minimas!$A$15:$G$29,5),IF(AND(H150&gt;2004,H150&lt;2007),VLOOKUP(K150,Minimas!$A$15:$G$29,4),VLOOKUP(K150,Minimas!$A$15:$G$29,3))))),IF(H150&lt;2000,VLOOKUP(K150,Minimas!$H$15:$N$29,7),IF(AND(H150&gt;1999,H150&lt;2003),VLOOKUP(K150,Minimas!$H$15:$N$29,6),IF(AND(H150&gt;2002,H150&lt;2005),VLOOKUP(K150,Minimas!$H$15:$N$29,5),IF(AND(H150&gt;2004,H150&lt;2007),VLOOKUP(K150,Minimas!$H$15:$N$29,4),VLOOKUP(K150,Minimas!$H$15:$N$29,3)))))))</f>
        <v xml:space="preserve"> </v>
      </c>
      <c r="W150" s="107" t="str">
        <f t="shared" si="17"/>
        <v/>
      </c>
      <c r="X150" s="42"/>
      <c r="Y150" s="42"/>
      <c r="AB150" s="113" t="e">
        <f>T150-HLOOKUP(V150,Minimas!$C$3:$CD$12,2,FALSE)</f>
        <v>#VALUE!</v>
      </c>
      <c r="AC150" s="113" t="e">
        <f>T150-HLOOKUP(V150,Minimas!$C$3:$CD$12,3,FALSE)</f>
        <v>#VALUE!</v>
      </c>
      <c r="AD150" s="113" t="e">
        <f>T150-HLOOKUP(V150,Minimas!$C$3:$CD$12,4,FALSE)</f>
        <v>#VALUE!</v>
      </c>
      <c r="AE150" s="113" t="e">
        <f>T150-HLOOKUP(V150,Minimas!$C$3:$CD$12,5,FALSE)</f>
        <v>#VALUE!</v>
      </c>
      <c r="AF150" s="113" t="e">
        <f>T150-HLOOKUP(V150,Minimas!$C$3:$CD$12,6,FALSE)</f>
        <v>#VALUE!</v>
      </c>
      <c r="AG150" s="113" t="e">
        <f>T150-HLOOKUP(V150,Minimas!$C$3:$CD$12,7,FALSE)</f>
        <v>#VALUE!</v>
      </c>
      <c r="AH150" s="113" t="e">
        <f>T150-HLOOKUP(V150,Minimas!$C$3:$CD$12,8,FALSE)</f>
        <v>#VALUE!</v>
      </c>
      <c r="AI150" s="113" t="e">
        <f>T150-HLOOKUP(V150,Minimas!$C$3:$CD$12,9,FALSE)</f>
        <v>#VALUE!</v>
      </c>
      <c r="AJ150" s="113" t="e">
        <f>T150-HLOOKUP(V150,Minimas!$C$3:$CD$12,10,FALSE)</f>
        <v>#VALUE!</v>
      </c>
      <c r="AK150" s="114" t="str">
        <f t="shared" si="18"/>
        <v xml:space="preserve"> </v>
      </c>
      <c r="AL150" s="114"/>
      <c r="AM150" s="114" t="str">
        <f t="shared" si="19"/>
        <v xml:space="preserve"> </v>
      </c>
      <c r="AN150" s="114" t="str">
        <f t="shared" si="20"/>
        <v xml:space="preserve"> </v>
      </c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</row>
    <row r="151" spans="2:107" s="5" customFormat="1" ht="30" customHeight="1" x14ac:dyDescent="0.2">
      <c r="B151" s="83"/>
      <c r="C151" s="86"/>
      <c r="D151" s="87"/>
      <c r="E151" s="89"/>
      <c r="F151" s="117"/>
      <c r="G151" s="118"/>
      <c r="H151" s="91"/>
      <c r="I151" s="94"/>
      <c r="J151" s="95"/>
      <c r="K151" s="81"/>
      <c r="L151" s="100"/>
      <c r="M151" s="101"/>
      <c r="N151" s="101"/>
      <c r="O151" s="102" t="str">
        <f t="shared" si="21"/>
        <v/>
      </c>
      <c r="P151" s="100"/>
      <c r="Q151" s="101"/>
      <c r="R151" s="101"/>
      <c r="S151" s="102" t="str">
        <f t="shared" si="22"/>
        <v/>
      </c>
      <c r="T151" s="104" t="str">
        <f t="shared" si="23"/>
        <v/>
      </c>
      <c r="U151" s="105" t="str">
        <f t="shared" si="16"/>
        <v xml:space="preserve">   </v>
      </c>
      <c r="V151" s="106" t="str">
        <f>IF(E151=0," ",IF(E151="H",IF(H151&lt;2000,VLOOKUP(K151,Minimas!$A$15:$G$29,7),IF(AND(H151&gt;1999,H151&lt;2003),VLOOKUP(K151,Minimas!$A$15:$G$29,6),IF(AND(H151&gt;2002,H151&lt;2005),VLOOKUP(K151,Minimas!$A$15:$G$29,5),IF(AND(H151&gt;2004,H151&lt;2007),VLOOKUP(K151,Minimas!$A$15:$G$29,4),VLOOKUP(K151,Minimas!$A$15:$G$29,3))))),IF(H151&lt;2000,VLOOKUP(K151,Minimas!$H$15:$N$29,7),IF(AND(H151&gt;1999,H151&lt;2003),VLOOKUP(K151,Minimas!$H$15:$N$29,6),IF(AND(H151&gt;2002,H151&lt;2005),VLOOKUP(K151,Minimas!$H$15:$N$29,5),IF(AND(H151&gt;2004,H151&lt;2007),VLOOKUP(K151,Minimas!$H$15:$N$29,4),VLOOKUP(K151,Minimas!$H$15:$N$29,3)))))))</f>
        <v xml:space="preserve"> </v>
      </c>
      <c r="W151" s="107" t="str">
        <f t="shared" si="17"/>
        <v/>
      </c>
      <c r="X151" s="42"/>
      <c r="Y151" s="42"/>
      <c r="AB151" s="113" t="e">
        <f>T151-HLOOKUP(V151,Minimas!$C$3:$CD$12,2,FALSE)</f>
        <v>#VALUE!</v>
      </c>
      <c r="AC151" s="113" t="e">
        <f>T151-HLOOKUP(V151,Minimas!$C$3:$CD$12,3,FALSE)</f>
        <v>#VALUE!</v>
      </c>
      <c r="AD151" s="113" t="e">
        <f>T151-HLOOKUP(V151,Minimas!$C$3:$CD$12,4,FALSE)</f>
        <v>#VALUE!</v>
      </c>
      <c r="AE151" s="113" t="e">
        <f>T151-HLOOKUP(V151,Minimas!$C$3:$CD$12,5,FALSE)</f>
        <v>#VALUE!</v>
      </c>
      <c r="AF151" s="113" t="e">
        <f>T151-HLOOKUP(V151,Minimas!$C$3:$CD$12,6,FALSE)</f>
        <v>#VALUE!</v>
      </c>
      <c r="AG151" s="113" t="e">
        <f>T151-HLOOKUP(V151,Minimas!$C$3:$CD$12,7,FALSE)</f>
        <v>#VALUE!</v>
      </c>
      <c r="AH151" s="113" t="e">
        <f>T151-HLOOKUP(V151,Minimas!$C$3:$CD$12,8,FALSE)</f>
        <v>#VALUE!</v>
      </c>
      <c r="AI151" s="113" t="e">
        <f>T151-HLOOKUP(V151,Minimas!$C$3:$CD$12,9,FALSE)</f>
        <v>#VALUE!</v>
      </c>
      <c r="AJ151" s="113" t="e">
        <f>T151-HLOOKUP(V151,Minimas!$C$3:$CD$12,10,FALSE)</f>
        <v>#VALUE!</v>
      </c>
      <c r="AK151" s="114" t="str">
        <f t="shared" si="18"/>
        <v xml:space="preserve"> </v>
      </c>
      <c r="AL151" s="114"/>
      <c r="AM151" s="114" t="str">
        <f t="shared" si="19"/>
        <v xml:space="preserve"> </v>
      </c>
      <c r="AN151" s="114" t="str">
        <f t="shared" si="20"/>
        <v xml:space="preserve"> </v>
      </c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</row>
    <row r="152" spans="2:107" s="5" customFormat="1" ht="30" customHeight="1" x14ac:dyDescent="0.2">
      <c r="B152" s="83"/>
      <c r="C152" s="86"/>
      <c r="D152" s="87"/>
      <c r="E152" s="89"/>
      <c r="F152" s="117"/>
      <c r="G152" s="118"/>
      <c r="H152" s="91"/>
      <c r="I152" s="94"/>
      <c r="J152" s="95"/>
      <c r="K152" s="81"/>
      <c r="L152" s="100"/>
      <c r="M152" s="101"/>
      <c r="N152" s="101"/>
      <c r="O152" s="102" t="str">
        <f t="shared" si="21"/>
        <v/>
      </c>
      <c r="P152" s="100"/>
      <c r="Q152" s="101"/>
      <c r="R152" s="101"/>
      <c r="S152" s="102" t="str">
        <f t="shared" si="22"/>
        <v/>
      </c>
      <c r="T152" s="104" t="str">
        <f t="shared" si="23"/>
        <v/>
      </c>
      <c r="U152" s="105" t="str">
        <f t="shared" si="16"/>
        <v xml:space="preserve">   </v>
      </c>
      <c r="V152" s="106" t="str">
        <f>IF(E152=0," ",IF(E152="H",IF(H152&lt;2000,VLOOKUP(K152,Minimas!$A$15:$G$29,7),IF(AND(H152&gt;1999,H152&lt;2003),VLOOKUP(K152,Minimas!$A$15:$G$29,6),IF(AND(H152&gt;2002,H152&lt;2005),VLOOKUP(K152,Minimas!$A$15:$G$29,5),IF(AND(H152&gt;2004,H152&lt;2007),VLOOKUP(K152,Minimas!$A$15:$G$29,4),VLOOKUP(K152,Minimas!$A$15:$G$29,3))))),IF(H152&lt;2000,VLOOKUP(K152,Minimas!$H$15:$N$29,7),IF(AND(H152&gt;1999,H152&lt;2003),VLOOKUP(K152,Minimas!$H$15:$N$29,6),IF(AND(H152&gt;2002,H152&lt;2005),VLOOKUP(K152,Minimas!$H$15:$N$29,5),IF(AND(H152&gt;2004,H152&lt;2007),VLOOKUP(K152,Minimas!$H$15:$N$29,4),VLOOKUP(K152,Minimas!$H$15:$N$29,3)))))))</f>
        <v xml:space="preserve"> </v>
      </c>
      <c r="W152" s="107" t="str">
        <f t="shared" si="17"/>
        <v/>
      </c>
      <c r="X152" s="42"/>
      <c r="Y152" s="42"/>
      <c r="AB152" s="113" t="e">
        <f>T152-HLOOKUP(V152,Minimas!$C$3:$CD$12,2,FALSE)</f>
        <v>#VALUE!</v>
      </c>
      <c r="AC152" s="113" t="e">
        <f>T152-HLOOKUP(V152,Minimas!$C$3:$CD$12,3,FALSE)</f>
        <v>#VALUE!</v>
      </c>
      <c r="AD152" s="113" t="e">
        <f>T152-HLOOKUP(V152,Minimas!$C$3:$CD$12,4,FALSE)</f>
        <v>#VALUE!</v>
      </c>
      <c r="AE152" s="113" t="e">
        <f>T152-HLOOKUP(V152,Minimas!$C$3:$CD$12,5,FALSE)</f>
        <v>#VALUE!</v>
      </c>
      <c r="AF152" s="113" t="e">
        <f>T152-HLOOKUP(V152,Minimas!$C$3:$CD$12,6,FALSE)</f>
        <v>#VALUE!</v>
      </c>
      <c r="AG152" s="113" t="e">
        <f>T152-HLOOKUP(V152,Minimas!$C$3:$CD$12,7,FALSE)</f>
        <v>#VALUE!</v>
      </c>
      <c r="AH152" s="113" t="e">
        <f>T152-HLOOKUP(V152,Minimas!$C$3:$CD$12,8,FALSE)</f>
        <v>#VALUE!</v>
      </c>
      <c r="AI152" s="113" t="e">
        <f>T152-HLOOKUP(V152,Minimas!$C$3:$CD$12,9,FALSE)</f>
        <v>#VALUE!</v>
      </c>
      <c r="AJ152" s="113" t="e">
        <f>T152-HLOOKUP(V152,Minimas!$C$3:$CD$12,10,FALSE)</f>
        <v>#VALUE!</v>
      </c>
      <c r="AK152" s="114" t="str">
        <f t="shared" si="18"/>
        <v xml:space="preserve"> </v>
      </c>
      <c r="AL152" s="114"/>
      <c r="AM152" s="114" t="str">
        <f t="shared" si="19"/>
        <v xml:space="preserve"> </v>
      </c>
      <c r="AN152" s="114" t="str">
        <f t="shared" si="20"/>
        <v xml:space="preserve"> </v>
      </c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</row>
    <row r="153" spans="2:107" s="5" customFormat="1" ht="30" customHeight="1" x14ac:dyDescent="0.2">
      <c r="B153" s="83"/>
      <c r="C153" s="86"/>
      <c r="D153" s="87"/>
      <c r="E153" s="89"/>
      <c r="F153" s="117"/>
      <c r="G153" s="118"/>
      <c r="H153" s="91"/>
      <c r="I153" s="94"/>
      <c r="J153" s="95"/>
      <c r="K153" s="81"/>
      <c r="L153" s="100"/>
      <c r="M153" s="101"/>
      <c r="N153" s="101"/>
      <c r="O153" s="102" t="str">
        <f t="shared" si="21"/>
        <v/>
      </c>
      <c r="P153" s="100"/>
      <c r="Q153" s="101"/>
      <c r="R153" s="101"/>
      <c r="S153" s="102" t="str">
        <f t="shared" si="22"/>
        <v/>
      </c>
      <c r="T153" s="104" t="str">
        <f t="shared" si="23"/>
        <v/>
      </c>
      <c r="U153" s="105" t="str">
        <f t="shared" si="16"/>
        <v xml:space="preserve">   </v>
      </c>
      <c r="V153" s="106" t="str">
        <f>IF(E153=0," ",IF(E153="H",IF(H153&lt;2000,VLOOKUP(K153,Minimas!$A$15:$G$29,7),IF(AND(H153&gt;1999,H153&lt;2003),VLOOKUP(K153,Minimas!$A$15:$G$29,6),IF(AND(H153&gt;2002,H153&lt;2005),VLOOKUP(K153,Minimas!$A$15:$G$29,5),IF(AND(H153&gt;2004,H153&lt;2007),VLOOKUP(K153,Minimas!$A$15:$G$29,4),VLOOKUP(K153,Minimas!$A$15:$G$29,3))))),IF(H153&lt;2000,VLOOKUP(K153,Minimas!$H$15:$N$29,7),IF(AND(H153&gt;1999,H153&lt;2003),VLOOKUP(K153,Minimas!$H$15:$N$29,6),IF(AND(H153&gt;2002,H153&lt;2005),VLOOKUP(K153,Minimas!$H$15:$N$29,5),IF(AND(H153&gt;2004,H153&lt;2007),VLOOKUP(K153,Minimas!$H$15:$N$29,4),VLOOKUP(K153,Minimas!$H$15:$N$29,3)))))))</f>
        <v xml:space="preserve"> </v>
      </c>
      <c r="W153" s="107" t="str">
        <f t="shared" si="17"/>
        <v/>
      </c>
      <c r="X153" s="42"/>
      <c r="Y153" s="42"/>
      <c r="AB153" s="113" t="e">
        <f>T153-HLOOKUP(V153,Minimas!$C$3:$CD$12,2,FALSE)</f>
        <v>#VALUE!</v>
      </c>
      <c r="AC153" s="113" t="e">
        <f>T153-HLOOKUP(V153,Minimas!$C$3:$CD$12,3,FALSE)</f>
        <v>#VALUE!</v>
      </c>
      <c r="AD153" s="113" t="e">
        <f>T153-HLOOKUP(V153,Minimas!$C$3:$CD$12,4,FALSE)</f>
        <v>#VALUE!</v>
      </c>
      <c r="AE153" s="113" t="e">
        <f>T153-HLOOKUP(V153,Minimas!$C$3:$CD$12,5,FALSE)</f>
        <v>#VALUE!</v>
      </c>
      <c r="AF153" s="113" t="e">
        <f>T153-HLOOKUP(V153,Minimas!$C$3:$CD$12,6,FALSE)</f>
        <v>#VALUE!</v>
      </c>
      <c r="AG153" s="113" t="e">
        <f>T153-HLOOKUP(V153,Minimas!$C$3:$CD$12,7,FALSE)</f>
        <v>#VALUE!</v>
      </c>
      <c r="AH153" s="113" t="e">
        <f>T153-HLOOKUP(V153,Minimas!$C$3:$CD$12,8,FALSE)</f>
        <v>#VALUE!</v>
      </c>
      <c r="AI153" s="113" t="e">
        <f>T153-HLOOKUP(V153,Minimas!$C$3:$CD$12,9,FALSE)</f>
        <v>#VALUE!</v>
      </c>
      <c r="AJ153" s="113" t="e">
        <f>T153-HLOOKUP(V153,Minimas!$C$3:$CD$12,10,FALSE)</f>
        <v>#VALUE!</v>
      </c>
      <c r="AK153" s="114" t="str">
        <f t="shared" si="18"/>
        <v xml:space="preserve"> </v>
      </c>
      <c r="AL153" s="114"/>
      <c r="AM153" s="114" t="str">
        <f t="shared" si="19"/>
        <v xml:space="preserve"> </v>
      </c>
      <c r="AN153" s="114" t="str">
        <f t="shared" si="20"/>
        <v xml:space="preserve"> </v>
      </c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</row>
    <row r="154" spans="2:107" s="5" customFormat="1" ht="30" customHeight="1" x14ac:dyDescent="0.2">
      <c r="B154" s="83"/>
      <c r="C154" s="86"/>
      <c r="D154" s="87"/>
      <c r="E154" s="89"/>
      <c r="F154" s="117"/>
      <c r="G154" s="118"/>
      <c r="H154" s="91"/>
      <c r="I154" s="94"/>
      <c r="J154" s="95"/>
      <c r="K154" s="81"/>
      <c r="L154" s="100"/>
      <c r="M154" s="101"/>
      <c r="N154" s="101"/>
      <c r="O154" s="102" t="str">
        <f t="shared" si="21"/>
        <v/>
      </c>
      <c r="P154" s="100"/>
      <c r="Q154" s="101"/>
      <c r="R154" s="101"/>
      <c r="S154" s="102" t="str">
        <f t="shared" si="22"/>
        <v/>
      </c>
      <c r="T154" s="104" t="str">
        <f t="shared" si="23"/>
        <v/>
      </c>
      <c r="U154" s="105" t="str">
        <f t="shared" si="16"/>
        <v xml:space="preserve">   </v>
      </c>
      <c r="V154" s="106" t="str">
        <f>IF(E154=0," ",IF(E154="H",IF(H154&lt;2000,VLOOKUP(K154,Minimas!$A$15:$G$29,7),IF(AND(H154&gt;1999,H154&lt;2003),VLOOKUP(K154,Minimas!$A$15:$G$29,6),IF(AND(H154&gt;2002,H154&lt;2005),VLOOKUP(K154,Minimas!$A$15:$G$29,5),IF(AND(H154&gt;2004,H154&lt;2007),VLOOKUP(K154,Minimas!$A$15:$G$29,4),VLOOKUP(K154,Minimas!$A$15:$G$29,3))))),IF(H154&lt;2000,VLOOKUP(K154,Minimas!$H$15:$N$29,7),IF(AND(H154&gt;1999,H154&lt;2003),VLOOKUP(K154,Minimas!$H$15:$N$29,6),IF(AND(H154&gt;2002,H154&lt;2005),VLOOKUP(K154,Minimas!$H$15:$N$29,5),IF(AND(H154&gt;2004,H154&lt;2007),VLOOKUP(K154,Minimas!$H$15:$N$29,4),VLOOKUP(K154,Minimas!$H$15:$N$29,3)))))))</f>
        <v xml:space="preserve"> </v>
      </c>
      <c r="W154" s="107" t="str">
        <f t="shared" si="17"/>
        <v/>
      </c>
      <c r="X154" s="42"/>
      <c r="Y154" s="42"/>
      <c r="AB154" s="113" t="e">
        <f>T154-HLOOKUP(V154,Minimas!$C$3:$CD$12,2,FALSE)</f>
        <v>#VALUE!</v>
      </c>
      <c r="AC154" s="113" t="e">
        <f>T154-HLOOKUP(V154,Minimas!$C$3:$CD$12,3,FALSE)</f>
        <v>#VALUE!</v>
      </c>
      <c r="AD154" s="113" t="e">
        <f>T154-HLOOKUP(V154,Minimas!$C$3:$CD$12,4,FALSE)</f>
        <v>#VALUE!</v>
      </c>
      <c r="AE154" s="113" t="e">
        <f>T154-HLOOKUP(V154,Minimas!$C$3:$CD$12,5,FALSE)</f>
        <v>#VALUE!</v>
      </c>
      <c r="AF154" s="113" t="e">
        <f>T154-HLOOKUP(V154,Minimas!$C$3:$CD$12,6,FALSE)</f>
        <v>#VALUE!</v>
      </c>
      <c r="AG154" s="113" t="e">
        <f>T154-HLOOKUP(V154,Minimas!$C$3:$CD$12,7,FALSE)</f>
        <v>#VALUE!</v>
      </c>
      <c r="AH154" s="113" t="e">
        <f>T154-HLOOKUP(V154,Minimas!$C$3:$CD$12,8,FALSE)</f>
        <v>#VALUE!</v>
      </c>
      <c r="AI154" s="113" t="e">
        <f>T154-HLOOKUP(V154,Minimas!$C$3:$CD$12,9,FALSE)</f>
        <v>#VALUE!</v>
      </c>
      <c r="AJ154" s="113" t="e">
        <f>T154-HLOOKUP(V154,Minimas!$C$3:$CD$12,10,FALSE)</f>
        <v>#VALUE!</v>
      </c>
      <c r="AK154" s="114" t="str">
        <f t="shared" si="18"/>
        <v xml:space="preserve"> </v>
      </c>
      <c r="AL154" s="114"/>
      <c r="AM154" s="114" t="str">
        <f t="shared" si="19"/>
        <v xml:space="preserve"> </v>
      </c>
      <c r="AN154" s="114" t="str">
        <f t="shared" si="20"/>
        <v xml:space="preserve"> </v>
      </c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</row>
    <row r="155" spans="2:107" s="5" customFormat="1" ht="30" customHeight="1" x14ac:dyDescent="0.2">
      <c r="B155" s="83"/>
      <c r="C155" s="86"/>
      <c r="D155" s="87"/>
      <c r="E155" s="89"/>
      <c r="F155" s="117"/>
      <c r="G155" s="118"/>
      <c r="H155" s="91"/>
      <c r="I155" s="94"/>
      <c r="J155" s="95"/>
      <c r="K155" s="81"/>
      <c r="L155" s="100"/>
      <c r="M155" s="101"/>
      <c r="N155" s="101"/>
      <c r="O155" s="102" t="str">
        <f t="shared" si="21"/>
        <v/>
      </c>
      <c r="P155" s="100"/>
      <c r="Q155" s="101"/>
      <c r="R155" s="101"/>
      <c r="S155" s="102" t="str">
        <f t="shared" si="22"/>
        <v/>
      </c>
      <c r="T155" s="104" t="str">
        <f t="shared" si="23"/>
        <v/>
      </c>
      <c r="U155" s="105" t="str">
        <f t="shared" si="16"/>
        <v xml:space="preserve">   </v>
      </c>
      <c r="V155" s="106" t="str">
        <f>IF(E155=0," ",IF(E155="H",IF(H155&lt;2000,VLOOKUP(K155,Minimas!$A$15:$G$29,7),IF(AND(H155&gt;1999,H155&lt;2003),VLOOKUP(K155,Minimas!$A$15:$G$29,6),IF(AND(H155&gt;2002,H155&lt;2005),VLOOKUP(K155,Minimas!$A$15:$G$29,5),IF(AND(H155&gt;2004,H155&lt;2007),VLOOKUP(K155,Minimas!$A$15:$G$29,4),VLOOKUP(K155,Minimas!$A$15:$G$29,3))))),IF(H155&lt;2000,VLOOKUP(K155,Minimas!$H$15:$N$29,7),IF(AND(H155&gt;1999,H155&lt;2003),VLOOKUP(K155,Minimas!$H$15:$N$29,6),IF(AND(H155&gt;2002,H155&lt;2005),VLOOKUP(K155,Minimas!$H$15:$N$29,5),IF(AND(H155&gt;2004,H155&lt;2007),VLOOKUP(K155,Minimas!$H$15:$N$29,4),VLOOKUP(K155,Minimas!$H$15:$N$29,3)))))))</f>
        <v xml:space="preserve"> </v>
      </c>
      <c r="W155" s="107" t="str">
        <f t="shared" si="17"/>
        <v/>
      </c>
      <c r="X155" s="42"/>
      <c r="Y155" s="42"/>
      <c r="AB155" s="113" t="e">
        <f>T155-HLOOKUP(V155,Minimas!$C$3:$CD$12,2,FALSE)</f>
        <v>#VALUE!</v>
      </c>
      <c r="AC155" s="113" t="e">
        <f>T155-HLOOKUP(V155,Minimas!$C$3:$CD$12,3,FALSE)</f>
        <v>#VALUE!</v>
      </c>
      <c r="AD155" s="113" t="e">
        <f>T155-HLOOKUP(V155,Minimas!$C$3:$CD$12,4,FALSE)</f>
        <v>#VALUE!</v>
      </c>
      <c r="AE155" s="113" t="e">
        <f>T155-HLOOKUP(V155,Minimas!$C$3:$CD$12,5,FALSE)</f>
        <v>#VALUE!</v>
      </c>
      <c r="AF155" s="113" t="e">
        <f>T155-HLOOKUP(V155,Minimas!$C$3:$CD$12,6,FALSE)</f>
        <v>#VALUE!</v>
      </c>
      <c r="AG155" s="113" t="e">
        <f>T155-HLOOKUP(V155,Minimas!$C$3:$CD$12,7,FALSE)</f>
        <v>#VALUE!</v>
      </c>
      <c r="AH155" s="113" t="e">
        <f>T155-HLOOKUP(V155,Minimas!$C$3:$CD$12,8,FALSE)</f>
        <v>#VALUE!</v>
      </c>
      <c r="AI155" s="113" t="e">
        <f>T155-HLOOKUP(V155,Minimas!$C$3:$CD$12,9,FALSE)</f>
        <v>#VALUE!</v>
      </c>
      <c r="AJ155" s="113" t="e">
        <f>T155-HLOOKUP(V155,Minimas!$C$3:$CD$12,10,FALSE)</f>
        <v>#VALUE!</v>
      </c>
      <c r="AK155" s="114" t="str">
        <f t="shared" si="18"/>
        <v xml:space="preserve"> </v>
      </c>
      <c r="AL155" s="114"/>
      <c r="AM155" s="114" t="str">
        <f t="shared" si="19"/>
        <v xml:space="preserve"> </v>
      </c>
      <c r="AN155" s="114" t="str">
        <f t="shared" si="20"/>
        <v xml:space="preserve"> </v>
      </c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</row>
    <row r="156" spans="2:107" s="5" customFormat="1" ht="30" customHeight="1" x14ac:dyDescent="0.2">
      <c r="B156" s="83"/>
      <c r="C156" s="86"/>
      <c r="D156" s="87"/>
      <c r="E156" s="89"/>
      <c r="F156" s="117"/>
      <c r="G156" s="118"/>
      <c r="H156" s="91"/>
      <c r="I156" s="94"/>
      <c r="J156" s="95"/>
      <c r="K156" s="81"/>
      <c r="L156" s="100"/>
      <c r="M156" s="101"/>
      <c r="N156" s="101"/>
      <c r="O156" s="102" t="str">
        <f t="shared" si="21"/>
        <v/>
      </c>
      <c r="P156" s="100"/>
      <c r="Q156" s="101"/>
      <c r="R156" s="101"/>
      <c r="S156" s="102" t="str">
        <f t="shared" si="22"/>
        <v/>
      </c>
      <c r="T156" s="104" t="str">
        <f t="shared" si="23"/>
        <v/>
      </c>
      <c r="U156" s="105" t="str">
        <f t="shared" si="16"/>
        <v xml:space="preserve">   </v>
      </c>
      <c r="V156" s="106" t="str">
        <f>IF(E156=0," ",IF(E156="H",IF(H156&lt;2000,VLOOKUP(K156,Minimas!$A$15:$G$29,7),IF(AND(H156&gt;1999,H156&lt;2003),VLOOKUP(K156,Minimas!$A$15:$G$29,6),IF(AND(H156&gt;2002,H156&lt;2005),VLOOKUP(K156,Minimas!$A$15:$G$29,5),IF(AND(H156&gt;2004,H156&lt;2007),VLOOKUP(K156,Minimas!$A$15:$G$29,4),VLOOKUP(K156,Minimas!$A$15:$G$29,3))))),IF(H156&lt;2000,VLOOKUP(K156,Minimas!$H$15:$N$29,7),IF(AND(H156&gt;1999,H156&lt;2003),VLOOKUP(K156,Minimas!$H$15:$N$29,6),IF(AND(H156&gt;2002,H156&lt;2005),VLOOKUP(K156,Minimas!$H$15:$N$29,5),IF(AND(H156&gt;2004,H156&lt;2007),VLOOKUP(K156,Minimas!$H$15:$N$29,4),VLOOKUP(K156,Minimas!$H$15:$N$29,3)))))))</f>
        <v xml:space="preserve"> </v>
      </c>
      <c r="W156" s="107" t="str">
        <f t="shared" si="17"/>
        <v/>
      </c>
      <c r="X156" s="42"/>
      <c r="Y156" s="42"/>
      <c r="AB156" s="113" t="e">
        <f>T156-HLOOKUP(V156,Minimas!$C$3:$CD$12,2,FALSE)</f>
        <v>#VALUE!</v>
      </c>
      <c r="AC156" s="113" t="e">
        <f>T156-HLOOKUP(V156,Minimas!$C$3:$CD$12,3,FALSE)</f>
        <v>#VALUE!</v>
      </c>
      <c r="AD156" s="113" t="e">
        <f>T156-HLOOKUP(V156,Minimas!$C$3:$CD$12,4,FALSE)</f>
        <v>#VALUE!</v>
      </c>
      <c r="AE156" s="113" t="e">
        <f>T156-HLOOKUP(V156,Minimas!$C$3:$CD$12,5,FALSE)</f>
        <v>#VALUE!</v>
      </c>
      <c r="AF156" s="113" t="e">
        <f>T156-HLOOKUP(V156,Minimas!$C$3:$CD$12,6,FALSE)</f>
        <v>#VALUE!</v>
      </c>
      <c r="AG156" s="113" t="e">
        <f>T156-HLOOKUP(V156,Minimas!$C$3:$CD$12,7,FALSE)</f>
        <v>#VALUE!</v>
      </c>
      <c r="AH156" s="113" t="e">
        <f>T156-HLOOKUP(V156,Minimas!$C$3:$CD$12,8,FALSE)</f>
        <v>#VALUE!</v>
      </c>
      <c r="AI156" s="113" t="e">
        <f>T156-HLOOKUP(V156,Minimas!$C$3:$CD$12,9,FALSE)</f>
        <v>#VALUE!</v>
      </c>
      <c r="AJ156" s="113" t="e">
        <f>T156-HLOOKUP(V156,Minimas!$C$3:$CD$12,10,FALSE)</f>
        <v>#VALUE!</v>
      </c>
      <c r="AK156" s="114" t="str">
        <f t="shared" si="18"/>
        <v xml:space="preserve"> </v>
      </c>
      <c r="AL156" s="114"/>
      <c r="AM156" s="114" t="str">
        <f t="shared" si="19"/>
        <v xml:space="preserve"> </v>
      </c>
      <c r="AN156" s="114" t="str">
        <f t="shared" si="20"/>
        <v xml:space="preserve"> </v>
      </c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</row>
    <row r="157" spans="2:107" s="5" customFormat="1" ht="30" customHeight="1" x14ac:dyDescent="0.2">
      <c r="B157" s="83"/>
      <c r="C157" s="86"/>
      <c r="D157" s="87"/>
      <c r="E157" s="89"/>
      <c r="F157" s="117"/>
      <c r="G157" s="118"/>
      <c r="H157" s="91"/>
      <c r="I157" s="94"/>
      <c r="J157" s="95"/>
      <c r="K157" s="81"/>
      <c r="L157" s="100"/>
      <c r="M157" s="101"/>
      <c r="N157" s="101"/>
      <c r="O157" s="102" t="str">
        <f t="shared" si="21"/>
        <v/>
      </c>
      <c r="P157" s="100"/>
      <c r="Q157" s="101"/>
      <c r="R157" s="101"/>
      <c r="S157" s="102" t="str">
        <f t="shared" si="22"/>
        <v/>
      </c>
      <c r="T157" s="104" t="str">
        <f t="shared" si="23"/>
        <v/>
      </c>
      <c r="U157" s="105" t="str">
        <f t="shared" si="16"/>
        <v xml:space="preserve">   </v>
      </c>
      <c r="V157" s="106" t="str">
        <f>IF(E157=0," ",IF(E157="H",IF(H157&lt;2000,VLOOKUP(K157,Minimas!$A$15:$G$29,7),IF(AND(H157&gt;1999,H157&lt;2003),VLOOKUP(K157,Minimas!$A$15:$G$29,6),IF(AND(H157&gt;2002,H157&lt;2005),VLOOKUP(K157,Minimas!$A$15:$G$29,5),IF(AND(H157&gt;2004,H157&lt;2007),VLOOKUP(K157,Minimas!$A$15:$G$29,4),VLOOKUP(K157,Minimas!$A$15:$G$29,3))))),IF(H157&lt;2000,VLOOKUP(K157,Minimas!$H$15:$N$29,7),IF(AND(H157&gt;1999,H157&lt;2003),VLOOKUP(K157,Minimas!$H$15:$N$29,6),IF(AND(H157&gt;2002,H157&lt;2005),VLOOKUP(K157,Minimas!$H$15:$N$29,5),IF(AND(H157&gt;2004,H157&lt;2007),VLOOKUP(K157,Minimas!$H$15:$N$29,4),VLOOKUP(K157,Minimas!$H$15:$N$29,3)))))))</f>
        <v xml:space="preserve"> </v>
      </c>
      <c r="W157" s="107" t="str">
        <f t="shared" si="17"/>
        <v/>
      </c>
      <c r="X157" s="42"/>
      <c r="Y157" s="42"/>
      <c r="AB157" s="113" t="e">
        <f>T157-HLOOKUP(V157,Minimas!$C$3:$CD$12,2,FALSE)</f>
        <v>#VALUE!</v>
      </c>
      <c r="AC157" s="113" t="e">
        <f>T157-HLOOKUP(V157,Minimas!$C$3:$CD$12,3,FALSE)</f>
        <v>#VALUE!</v>
      </c>
      <c r="AD157" s="113" t="e">
        <f>T157-HLOOKUP(V157,Minimas!$C$3:$CD$12,4,FALSE)</f>
        <v>#VALUE!</v>
      </c>
      <c r="AE157" s="113" t="e">
        <f>T157-HLOOKUP(V157,Minimas!$C$3:$CD$12,5,FALSE)</f>
        <v>#VALUE!</v>
      </c>
      <c r="AF157" s="113" t="e">
        <f>T157-HLOOKUP(V157,Minimas!$C$3:$CD$12,6,FALSE)</f>
        <v>#VALUE!</v>
      </c>
      <c r="AG157" s="113" t="e">
        <f>T157-HLOOKUP(V157,Minimas!$C$3:$CD$12,7,FALSE)</f>
        <v>#VALUE!</v>
      </c>
      <c r="AH157" s="113" t="e">
        <f>T157-HLOOKUP(V157,Minimas!$C$3:$CD$12,8,FALSE)</f>
        <v>#VALUE!</v>
      </c>
      <c r="AI157" s="113" t="e">
        <f>T157-HLOOKUP(V157,Minimas!$C$3:$CD$12,9,FALSE)</f>
        <v>#VALUE!</v>
      </c>
      <c r="AJ157" s="113" t="e">
        <f>T157-HLOOKUP(V157,Minimas!$C$3:$CD$12,10,FALSE)</f>
        <v>#VALUE!</v>
      </c>
      <c r="AK157" s="114" t="str">
        <f t="shared" si="18"/>
        <v xml:space="preserve"> </v>
      </c>
      <c r="AL157" s="114"/>
      <c r="AM157" s="114" t="str">
        <f t="shared" si="19"/>
        <v xml:space="preserve"> </v>
      </c>
      <c r="AN157" s="114" t="str">
        <f t="shared" si="20"/>
        <v xml:space="preserve"> </v>
      </c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</row>
    <row r="158" spans="2:107" s="5" customFormat="1" ht="30" customHeight="1" x14ac:dyDescent="0.2">
      <c r="B158" s="83"/>
      <c r="C158" s="86"/>
      <c r="D158" s="87"/>
      <c r="E158" s="89"/>
      <c r="F158" s="117"/>
      <c r="G158" s="118"/>
      <c r="H158" s="91"/>
      <c r="I158" s="94"/>
      <c r="J158" s="95"/>
      <c r="K158" s="81"/>
      <c r="L158" s="100"/>
      <c r="M158" s="101"/>
      <c r="N158" s="101"/>
      <c r="O158" s="102" t="str">
        <f t="shared" si="21"/>
        <v/>
      </c>
      <c r="P158" s="100"/>
      <c r="Q158" s="101"/>
      <c r="R158" s="101"/>
      <c r="S158" s="102" t="str">
        <f t="shared" si="22"/>
        <v/>
      </c>
      <c r="T158" s="104" t="str">
        <f t="shared" si="23"/>
        <v/>
      </c>
      <c r="U158" s="105" t="str">
        <f t="shared" si="16"/>
        <v xml:space="preserve">   </v>
      </c>
      <c r="V158" s="106" t="str">
        <f>IF(E158=0," ",IF(E158="H",IF(H158&lt;2000,VLOOKUP(K158,Minimas!$A$15:$G$29,7),IF(AND(H158&gt;1999,H158&lt;2003),VLOOKUP(K158,Minimas!$A$15:$G$29,6),IF(AND(H158&gt;2002,H158&lt;2005),VLOOKUP(K158,Minimas!$A$15:$G$29,5),IF(AND(H158&gt;2004,H158&lt;2007),VLOOKUP(K158,Minimas!$A$15:$G$29,4),VLOOKUP(K158,Minimas!$A$15:$G$29,3))))),IF(H158&lt;2000,VLOOKUP(K158,Minimas!$H$15:$N$29,7),IF(AND(H158&gt;1999,H158&lt;2003),VLOOKUP(K158,Minimas!$H$15:$N$29,6),IF(AND(H158&gt;2002,H158&lt;2005),VLOOKUP(K158,Minimas!$H$15:$N$29,5),IF(AND(H158&gt;2004,H158&lt;2007),VLOOKUP(K158,Minimas!$H$15:$N$29,4),VLOOKUP(K158,Minimas!$H$15:$N$29,3)))))))</f>
        <v xml:space="preserve"> </v>
      </c>
      <c r="W158" s="107" t="str">
        <f t="shared" si="17"/>
        <v/>
      </c>
      <c r="X158" s="42"/>
      <c r="Y158" s="42"/>
      <c r="AB158" s="113" t="e">
        <f>T158-HLOOKUP(V158,Minimas!$C$3:$CD$12,2,FALSE)</f>
        <v>#VALUE!</v>
      </c>
      <c r="AC158" s="113" t="e">
        <f>T158-HLOOKUP(V158,Minimas!$C$3:$CD$12,3,FALSE)</f>
        <v>#VALUE!</v>
      </c>
      <c r="AD158" s="113" t="e">
        <f>T158-HLOOKUP(V158,Minimas!$C$3:$CD$12,4,FALSE)</f>
        <v>#VALUE!</v>
      </c>
      <c r="AE158" s="113" t="e">
        <f>T158-HLOOKUP(V158,Minimas!$C$3:$CD$12,5,FALSE)</f>
        <v>#VALUE!</v>
      </c>
      <c r="AF158" s="113" t="e">
        <f>T158-HLOOKUP(V158,Minimas!$C$3:$CD$12,6,FALSE)</f>
        <v>#VALUE!</v>
      </c>
      <c r="AG158" s="113" t="e">
        <f>T158-HLOOKUP(V158,Minimas!$C$3:$CD$12,7,FALSE)</f>
        <v>#VALUE!</v>
      </c>
      <c r="AH158" s="113" t="e">
        <f>T158-HLOOKUP(V158,Minimas!$C$3:$CD$12,8,FALSE)</f>
        <v>#VALUE!</v>
      </c>
      <c r="AI158" s="113" t="e">
        <f>T158-HLOOKUP(V158,Minimas!$C$3:$CD$12,9,FALSE)</f>
        <v>#VALUE!</v>
      </c>
      <c r="AJ158" s="113" t="e">
        <f>T158-HLOOKUP(V158,Minimas!$C$3:$CD$12,10,FALSE)</f>
        <v>#VALUE!</v>
      </c>
      <c r="AK158" s="114" t="str">
        <f t="shared" si="18"/>
        <v xml:space="preserve"> </v>
      </c>
      <c r="AL158" s="114"/>
      <c r="AM158" s="114" t="str">
        <f t="shared" si="19"/>
        <v xml:space="preserve"> </v>
      </c>
      <c r="AN158" s="114" t="str">
        <f t="shared" si="20"/>
        <v xml:space="preserve"> </v>
      </c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</row>
    <row r="159" spans="2:107" s="5" customFormat="1" ht="30" customHeight="1" x14ac:dyDescent="0.2">
      <c r="B159" s="83"/>
      <c r="C159" s="86"/>
      <c r="D159" s="87"/>
      <c r="E159" s="89"/>
      <c r="F159" s="117"/>
      <c r="G159" s="118"/>
      <c r="H159" s="91"/>
      <c r="I159" s="94"/>
      <c r="J159" s="95"/>
      <c r="K159" s="81"/>
      <c r="L159" s="100"/>
      <c r="M159" s="101"/>
      <c r="N159" s="101"/>
      <c r="O159" s="102" t="str">
        <f t="shared" si="21"/>
        <v/>
      </c>
      <c r="P159" s="100"/>
      <c r="Q159" s="101"/>
      <c r="R159" s="101"/>
      <c r="S159" s="102" t="str">
        <f t="shared" si="22"/>
        <v/>
      </c>
      <c r="T159" s="104" t="str">
        <f t="shared" si="23"/>
        <v/>
      </c>
      <c r="U159" s="105" t="str">
        <f t="shared" si="16"/>
        <v xml:space="preserve">   </v>
      </c>
      <c r="V159" s="106" t="str">
        <f>IF(E159=0," ",IF(E159="H",IF(H159&lt;2000,VLOOKUP(K159,Minimas!$A$15:$G$29,7),IF(AND(H159&gt;1999,H159&lt;2003),VLOOKUP(K159,Minimas!$A$15:$G$29,6),IF(AND(H159&gt;2002,H159&lt;2005),VLOOKUP(K159,Minimas!$A$15:$G$29,5),IF(AND(H159&gt;2004,H159&lt;2007),VLOOKUP(K159,Minimas!$A$15:$G$29,4),VLOOKUP(K159,Minimas!$A$15:$G$29,3))))),IF(H159&lt;2000,VLOOKUP(K159,Minimas!$H$15:$N$29,7),IF(AND(H159&gt;1999,H159&lt;2003),VLOOKUP(K159,Minimas!$H$15:$N$29,6),IF(AND(H159&gt;2002,H159&lt;2005),VLOOKUP(K159,Minimas!$H$15:$N$29,5),IF(AND(H159&gt;2004,H159&lt;2007),VLOOKUP(K159,Minimas!$H$15:$N$29,4),VLOOKUP(K159,Minimas!$H$15:$N$29,3)))))))</f>
        <v xml:space="preserve"> </v>
      </c>
      <c r="W159" s="107" t="str">
        <f t="shared" si="17"/>
        <v/>
      </c>
      <c r="X159" s="42"/>
      <c r="Y159" s="42"/>
      <c r="AB159" s="113" t="e">
        <f>T159-HLOOKUP(V159,Minimas!$C$3:$CD$12,2,FALSE)</f>
        <v>#VALUE!</v>
      </c>
      <c r="AC159" s="113" t="e">
        <f>T159-HLOOKUP(V159,Minimas!$C$3:$CD$12,3,FALSE)</f>
        <v>#VALUE!</v>
      </c>
      <c r="AD159" s="113" t="e">
        <f>T159-HLOOKUP(V159,Minimas!$C$3:$CD$12,4,FALSE)</f>
        <v>#VALUE!</v>
      </c>
      <c r="AE159" s="113" t="e">
        <f>T159-HLOOKUP(V159,Minimas!$C$3:$CD$12,5,FALSE)</f>
        <v>#VALUE!</v>
      </c>
      <c r="AF159" s="113" t="e">
        <f>T159-HLOOKUP(V159,Minimas!$C$3:$CD$12,6,FALSE)</f>
        <v>#VALUE!</v>
      </c>
      <c r="AG159" s="113" t="e">
        <f>T159-HLOOKUP(V159,Minimas!$C$3:$CD$12,7,FALSE)</f>
        <v>#VALUE!</v>
      </c>
      <c r="AH159" s="113" t="e">
        <f>T159-HLOOKUP(V159,Minimas!$C$3:$CD$12,8,FALSE)</f>
        <v>#VALUE!</v>
      </c>
      <c r="AI159" s="113" t="e">
        <f>T159-HLOOKUP(V159,Minimas!$C$3:$CD$12,9,FALSE)</f>
        <v>#VALUE!</v>
      </c>
      <c r="AJ159" s="113" t="e">
        <f>T159-HLOOKUP(V159,Minimas!$C$3:$CD$12,10,FALSE)</f>
        <v>#VALUE!</v>
      </c>
      <c r="AK159" s="114" t="str">
        <f t="shared" si="18"/>
        <v xml:space="preserve"> </v>
      </c>
      <c r="AL159" s="114"/>
      <c r="AM159" s="114" t="str">
        <f t="shared" si="19"/>
        <v xml:space="preserve"> </v>
      </c>
      <c r="AN159" s="114" t="str">
        <f t="shared" si="20"/>
        <v xml:space="preserve"> </v>
      </c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</row>
    <row r="160" spans="2:107" s="5" customFormat="1" ht="30" customHeight="1" x14ac:dyDescent="0.2">
      <c r="B160" s="83"/>
      <c r="C160" s="86"/>
      <c r="D160" s="87"/>
      <c r="E160" s="89"/>
      <c r="F160" s="117"/>
      <c r="G160" s="118"/>
      <c r="H160" s="91"/>
      <c r="I160" s="94"/>
      <c r="J160" s="95"/>
      <c r="K160" s="81"/>
      <c r="L160" s="100"/>
      <c r="M160" s="101"/>
      <c r="N160" s="101"/>
      <c r="O160" s="102" t="str">
        <f t="shared" si="21"/>
        <v/>
      </c>
      <c r="P160" s="100"/>
      <c r="Q160" s="101"/>
      <c r="R160" s="101"/>
      <c r="S160" s="102" t="str">
        <f t="shared" si="22"/>
        <v/>
      </c>
      <c r="T160" s="104" t="str">
        <f t="shared" si="23"/>
        <v/>
      </c>
      <c r="U160" s="105" t="str">
        <f t="shared" si="16"/>
        <v xml:space="preserve">   </v>
      </c>
      <c r="V160" s="106" t="str">
        <f>IF(E160=0," ",IF(E160="H",IF(H160&lt;2000,VLOOKUP(K160,Minimas!$A$15:$G$29,7),IF(AND(H160&gt;1999,H160&lt;2003),VLOOKUP(K160,Minimas!$A$15:$G$29,6),IF(AND(H160&gt;2002,H160&lt;2005),VLOOKUP(K160,Minimas!$A$15:$G$29,5),IF(AND(H160&gt;2004,H160&lt;2007),VLOOKUP(K160,Minimas!$A$15:$G$29,4),VLOOKUP(K160,Minimas!$A$15:$G$29,3))))),IF(H160&lt;2000,VLOOKUP(K160,Minimas!$H$15:$N$29,7),IF(AND(H160&gt;1999,H160&lt;2003),VLOOKUP(K160,Minimas!$H$15:$N$29,6),IF(AND(H160&gt;2002,H160&lt;2005),VLOOKUP(K160,Minimas!$H$15:$N$29,5),IF(AND(H160&gt;2004,H160&lt;2007),VLOOKUP(K160,Minimas!$H$15:$N$29,4),VLOOKUP(K160,Minimas!$H$15:$N$29,3)))))))</f>
        <v xml:space="preserve"> </v>
      </c>
      <c r="W160" s="107" t="str">
        <f t="shared" si="17"/>
        <v/>
      </c>
      <c r="X160" s="42"/>
      <c r="Y160" s="42"/>
      <c r="AB160" s="113" t="e">
        <f>T160-HLOOKUP(V160,Minimas!$C$3:$CD$12,2,FALSE)</f>
        <v>#VALUE!</v>
      </c>
      <c r="AC160" s="113" t="e">
        <f>T160-HLOOKUP(V160,Minimas!$C$3:$CD$12,3,FALSE)</f>
        <v>#VALUE!</v>
      </c>
      <c r="AD160" s="113" t="e">
        <f>T160-HLOOKUP(V160,Minimas!$C$3:$CD$12,4,FALSE)</f>
        <v>#VALUE!</v>
      </c>
      <c r="AE160" s="113" t="e">
        <f>T160-HLOOKUP(V160,Minimas!$C$3:$CD$12,5,FALSE)</f>
        <v>#VALUE!</v>
      </c>
      <c r="AF160" s="113" t="e">
        <f>T160-HLOOKUP(V160,Minimas!$C$3:$CD$12,6,FALSE)</f>
        <v>#VALUE!</v>
      </c>
      <c r="AG160" s="113" t="e">
        <f>T160-HLOOKUP(V160,Minimas!$C$3:$CD$12,7,FALSE)</f>
        <v>#VALUE!</v>
      </c>
      <c r="AH160" s="113" t="e">
        <f>T160-HLOOKUP(V160,Minimas!$C$3:$CD$12,8,FALSE)</f>
        <v>#VALUE!</v>
      </c>
      <c r="AI160" s="113" t="e">
        <f>T160-HLOOKUP(V160,Minimas!$C$3:$CD$12,9,FALSE)</f>
        <v>#VALUE!</v>
      </c>
      <c r="AJ160" s="113" t="e">
        <f>T160-HLOOKUP(V160,Minimas!$C$3:$CD$12,10,FALSE)</f>
        <v>#VALUE!</v>
      </c>
      <c r="AK160" s="114" t="str">
        <f t="shared" si="18"/>
        <v xml:space="preserve"> </v>
      </c>
      <c r="AL160" s="114"/>
      <c r="AM160" s="114" t="str">
        <f t="shared" si="19"/>
        <v xml:space="preserve"> </v>
      </c>
      <c r="AN160" s="114" t="str">
        <f t="shared" si="20"/>
        <v xml:space="preserve"> </v>
      </c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</row>
    <row r="161" spans="2:107" s="5" customFormat="1" ht="30" customHeight="1" x14ac:dyDescent="0.2">
      <c r="B161" s="83"/>
      <c r="C161" s="86"/>
      <c r="D161" s="87"/>
      <c r="E161" s="89"/>
      <c r="F161" s="117"/>
      <c r="G161" s="118"/>
      <c r="H161" s="91"/>
      <c r="I161" s="94"/>
      <c r="J161" s="95"/>
      <c r="K161" s="81"/>
      <c r="L161" s="100"/>
      <c r="M161" s="101"/>
      <c r="N161" s="101"/>
      <c r="O161" s="102" t="str">
        <f t="shared" si="21"/>
        <v/>
      </c>
      <c r="P161" s="100"/>
      <c r="Q161" s="101"/>
      <c r="R161" s="101"/>
      <c r="S161" s="102" t="str">
        <f t="shared" si="22"/>
        <v/>
      </c>
      <c r="T161" s="104" t="str">
        <f t="shared" si="23"/>
        <v/>
      </c>
      <c r="U161" s="105" t="str">
        <f t="shared" si="16"/>
        <v xml:space="preserve">   </v>
      </c>
      <c r="V161" s="106" t="str">
        <f>IF(E161=0," ",IF(E161="H",IF(H161&lt;2000,VLOOKUP(K161,Minimas!$A$15:$G$29,7),IF(AND(H161&gt;1999,H161&lt;2003),VLOOKUP(K161,Minimas!$A$15:$G$29,6),IF(AND(H161&gt;2002,H161&lt;2005),VLOOKUP(K161,Minimas!$A$15:$G$29,5),IF(AND(H161&gt;2004,H161&lt;2007),VLOOKUP(K161,Minimas!$A$15:$G$29,4),VLOOKUP(K161,Minimas!$A$15:$G$29,3))))),IF(H161&lt;2000,VLOOKUP(K161,Minimas!$H$15:$N$29,7),IF(AND(H161&gt;1999,H161&lt;2003),VLOOKUP(K161,Minimas!$H$15:$N$29,6),IF(AND(H161&gt;2002,H161&lt;2005),VLOOKUP(K161,Minimas!$H$15:$N$29,5),IF(AND(H161&gt;2004,H161&lt;2007),VLOOKUP(K161,Minimas!$H$15:$N$29,4),VLOOKUP(K161,Minimas!$H$15:$N$29,3)))))))</f>
        <v xml:space="preserve"> </v>
      </c>
      <c r="W161" s="107" t="str">
        <f t="shared" si="17"/>
        <v/>
      </c>
      <c r="X161" s="42"/>
      <c r="Y161" s="42"/>
      <c r="AB161" s="113" t="e">
        <f>T161-HLOOKUP(V161,Minimas!$C$3:$CD$12,2,FALSE)</f>
        <v>#VALUE!</v>
      </c>
      <c r="AC161" s="113" t="e">
        <f>T161-HLOOKUP(V161,Minimas!$C$3:$CD$12,3,FALSE)</f>
        <v>#VALUE!</v>
      </c>
      <c r="AD161" s="113" t="e">
        <f>T161-HLOOKUP(V161,Minimas!$C$3:$CD$12,4,FALSE)</f>
        <v>#VALUE!</v>
      </c>
      <c r="AE161" s="113" t="e">
        <f>T161-HLOOKUP(V161,Minimas!$C$3:$CD$12,5,FALSE)</f>
        <v>#VALUE!</v>
      </c>
      <c r="AF161" s="113" t="e">
        <f>T161-HLOOKUP(V161,Minimas!$C$3:$CD$12,6,FALSE)</f>
        <v>#VALUE!</v>
      </c>
      <c r="AG161" s="113" t="e">
        <f>T161-HLOOKUP(V161,Minimas!$C$3:$CD$12,7,FALSE)</f>
        <v>#VALUE!</v>
      </c>
      <c r="AH161" s="113" t="e">
        <f>T161-HLOOKUP(V161,Minimas!$C$3:$CD$12,8,FALSE)</f>
        <v>#VALUE!</v>
      </c>
      <c r="AI161" s="113" t="e">
        <f>T161-HLOOKUP(V161,Minimas!$C$3:$CD$12,9,FALSE)</f>
        <v>#VALUE!</v>
      </c>
      <c r="AJ161" s="113" t="e">
        <f>T161-HLOOKUP(V161,Minimas!$C$3:$CD$12,10,FALSE)</f>
        <v>#VALUE!</v>
      </c>
      <c r="AK161" s="114" t="str">
        <f t="shared" si="18"/>
        <v xml:space="preserve"> </v>
      </c>
      <c r="AL161" s="114"/>
      <c r="AM161" s="114" t="str">
        <f t="shared" si="19"/>
        <v xml:space="preserve"> </v>
      </c>
      <c r="AN161" s="114" t="str">
        <f t="shared" si="20"/>
        <v xml:space="preserve"> </v>
      </c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</row>
    <row r="162" spans="2:107" s="5" customFormat="1" ht="30" customHeight="1" x14ac:dyDescent="0.2">
      <c r="B162" s="83"/>
      <c r="C162" s="86"/>
      <c r="D162" s="87"/>
      <c r="E162" s="89"/>
      <c r="F162" s="117"/>
      <c r="G162" s="118"/>
      <c r="H162" s="91"/>
      <c r="I162" s="94"/>
      <c r="J162" s="95"/>
      <c r="K162" s="81"/>
      <c r="L162" s="100"/>
      <c r="M162" s="101"/>
      <c r="N162" s="101"/>
      <c r="O162" s="102" t="str">
        <f t="shared" si="21"/>
        <v/>
      </c>
      <c r="P162" s="100"/>
      <c r="Q162" s="101"/>
      <c r="R162" s="101"/>
      <c r="S162" s="102" t="str">
        <f t="shared" si="22"/>
        <v/>
      </c>
      <c r="T162" s="104" t="str">
        <f t="shared" si="23"/>
        <v/>
      </c>
      <c r="U162" s="105" t="str">
        <f t="shared" si="16"/>
        <v xml:space="preserve">   </v>
      </c>
      <c r="V162" s="106" t="str">
        <f>IF(E162=0," ",IF(E162="H",IF(H162&lt;2000,VLOOKUP(K162,Minimas!$A$15:$G$29,7),IF(AND(H162&gt;1999,H162&lt;2003),VLOOKUP(K162,Minimas!$A$15:$G$29,6),IF(AND(H162&gt;2002,H162&lt;2005),VLOOKUP(K162,Minimas!$A$15:$G$29,5),IF(AND(H162&gt;2004,H162&lt;2007),VLOOKUP(K162,Minimas!$A$15:$G$29,4),VLOOKUP(K162,Minimas!$A$15:$G$29,3))))),IF(H162&lt;2000,VLOOKUP(K162,Minimas!$H$15:$N$29,7),IF(AND(H162&gt;1999,H162&lt;2003),VLOOKUP(K162,Minimas!$H$15:$N$29,6),IF(AND(H162&gt;2002,H162&lt;2005),VLOOKUP(K162,Minimas!$H$15:$N$29,5),IF(AND(H162&gt;2004,H162&lt;2007),VLOOKUP(K162,Minimas!$H$15:$N$29,4),VLOOKUP(K162,Minimas!$H$15:$N$29,3)))))))</f>
        <v xml:space="preserve"> </v>
      </c>
      <c r="W162" s="107" t="str">
        <f t="shared" si="17"/>
        <v/>
      </c>
      <c r="X162" s="42"/>
      <c r="Y162" s="42"/>
      <c r="AB162" s="113" t="e">
        <f>T162-HLOOKUP(V162,Minimas!$C$3:$CD$12,2,FALSE)</f>
        <v>#VALUE!</v>
      </c>
      <c r="AC162" s="113" t="e">
        <f>T162-HLOOKUP(V162,Minimas!$C$3:$CD$12,3,FALSE)</f>
        <v>#VALUE!</v>
      </c>
      <c r="AD162" s="113" t="e">
        <f>T162-HLOOKUP(V162,Minimas!$C$3:$CD$12,4,FALSE)</f>
        <v>#VALUE!</v>
      </c>
      <c r="AE162" s="113" t="e">
        <f>T162-HLOOKUP(V162,Minimas!$C$3:$CD$12,5,FALSE)</f>
        <v>#VALUE!</v>
      </c>
      <c r="AF162" s="113" t="e">
        <f>T162-HLOOKUP(V162,Minimas!$C$3:$CD$12,6,FALSE)</f>
        <v>#VALUE!</v>
      </c>
      <c r="AG162" s="113" t="e">
        <f>T162-HLOOKUP(V162,Minimas!$C$3:$CD$12,7,FALSE)</f>
        <v>#VALUE!</v>
      </c>
      <c r="AH162" s="113" t="e">
        <f>T162-HLOOKUP(V162,Minimas!$C$3:$CD$12,8,FALSE)</f>
        <v>#VALUE!</v>
      </c>
      <c r="AI162" s="113" t="e">
        <f>T162-HLOOKUP(V162,Minimas!$C$3:$CD$12,9,FALSE)</f>
        <v>#VALUE!</v>
      </c>
      <c r="AJ162" s="113" t="e">
        <f>T162-HLOOKUP(V162,Minimas!$C$3:$CD$12,10,FALSE)</f>
        <v>#VALUE!</v>
      </c>
      <c r="AK162" s="114" t="str">
        <f t="shared" si="18"/>
        <v xml:space="preserve"> </v>
      </c>
      <c r="AL162" s="114"/>
      <c r="AM162" s="114" t="str">
        <f t="shared" si="19"/>
        <v xml:space="preserve"> </v>
      </c>
      <c r="AN162" s="114" t="str">
        <f t="shared" si="20"/>
        <v xml:space="preserve"> </v>
      </c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</row>
    <row r="163" spans="2:107" s="5" customFormat="1" ht="30" customHeight="1" x14ac:dyDescent="0.2">
      <c r="B163" s="83"/>
      <c r="C163" s="86"/>
      <c r="D163" s="87"/>
      <c r="E163" s="89"/>
      <c r="F163" s="117"/>
      <c r="G163" s="118"/>
      <c r="H163" s="91"/>
      <c r="I163" s="94"/>
      <c r="J163" s="95"/>
      <c r="K163" s="81"/>
      <c r="L163" s="100"/>
      <c r="M163" s="101"/>
      <c r="N163" s="101"/>
      <c r="O163" s="102" t="str">
        <f t="shared" si="21"/>
        <v/>
      </c>
      <c r="P163" s="100"/>
      <c r="Q163" s="101"/>
      <c r="R163" s="101"/>
      <c r="S163" s="102" t="str">
        <f t="shared" si="22"/>
        <v/>
      </c>
      <c r="T163" s="104" t="str">
        <f t="shared" si="23"/>
        <v/>
      </c>
      <c r="U163" s="105" t="str">
        <f t="shared" si="16"/>
        <v xml:space="preserve">   </v>
      </c>
      <c r="V163" s="106" t="str">
        <f>IF(E163=0," ",IF(E163="H",IF(H163&lt;2000,VLOOKUP(K163,Minimas!$A$15:$G$29,7),IF(AND(H163&gt;1999,H163&lt;2003),VLOOKUP(K163,Minimas!$A$15:$G$29,6),IF(AND(H163&gt;2002,H163&lt;2005),VLOOKUP(K163,Minimas!$A$15:$G$29,5),IF(AND(H163&gt;2004,H163&lt;2007),VLOOKUP(K163,Minimas!$A$15:$G$29,4),VLOOKUP(K163,Minimas!$A$15:$G$29,3))))),IF(H163&lt;2000,VLOOKUP(K163,Minimas!$H$15:$N$29,7),IF(AND(H163&gt;1999,H163&lt;2003),VLOOKUP(K163,Minimas!$H$15:$N$29,6),IF(AND(H163&gt;2002,H163&lt;2005),VLOOKUP(K163,Minimas!$H$15:$N$29,5),IF(AND(H163&gt;2004,H163&lt;2007),VLOOKUP(K163,Minimas!$H$15:$N$29,4),VLOOKUP(K163,Minimas!$H$15:$N$29,3)))))))</f>
        <v xml:space="preserve"> </v>
      </c>
      <c r="W163" s="107" t="str">
        <f t="shared" si="17"/>
        <v/>
      </c>
      <c r="X163" s="42"/>
      <c r="Y163" s="42"/>
      <c r="AB163" s="113" t="e">
        <f>T163-HLOOKUP(V163,Minimas!$C$3:$CD$12,2,FALSE)</f>
        <v>#VALUE!</v>
      </c>
      <c r="AC163" s="113" t="e">
        <f>T163-HLOOKUP(V163,Minimas!$C$3:$CD$12,3,FALSE)</f>
        <v>#VALUE!</v>
      </c>
      <c r="AD163" s="113" t="e">
        <f>T163-HLOOKUP(V163,Minimas!$C$3:$CD$12,4,FALSE)</f>
        <v>#VALUE!</v>
      </c>
      <c r="AE163" s="113" t="e">
        <f>T163-HLOOKUP(V163,Minimas!$C$3:$CD$12,5,FALSE)</f>
        <v>#VALUE!</v>
      </c>
      <c r="AF163" s="113" t="e">
        <f>T163-HLOOKUP(V163,Minimas!$C$3:$CD$12,6,FALSE)</f>
        <v>#VALUE!</v>
      </c>
      <c r="AG163" s="113" t="e">
        <f>T163-HLOOKUP(V163,Minimas!$C$3:$CD$12,7,FALSE)</f>
        <v>#VALUE!</v>
      </c>
      <c r="AH163" s="113" t="e">
        <f>T163-HLOOKUP(V163,Minimas!$C$3:$CD$12,8,FALSE)</f>
        <v>#VALUE!</v>
      </c>
      <c r="AI163" s="113" t="e">
        <f>T163-HLOOKUP(V163,Minimas!$C$3:$CD$12,9,FALSE)</f>
        <v>#VALUE!</v>
      </c>
      <c r="AJ163" s="113" t="e">
        <f>T163-HLOOKUP(V163,Minimas!$C$3:$CD$12,10,FALSE)</f>
        <v>#VALUE!</v>
      </c>
      <c r="AK163" s="114" t="str">
        <f t="shared" si="18"/>
        <v xml:space="preserve"> </v>
      </c>
      <c r="AL163" s="114"/>
      <c r="AM163" s="114" t="str">
        <f t="shared" si="19"/>
        <v xml:space="preserve"> </v>
      </c>
      <c r="AN163" s="114" t="str">
        <f t="shared" si="20"/>
        <v xml:space="preserve"> </v>
      </c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</row>
    <row r="164" spans="2:107" s="5" customFormat="1" ht="30" customHeight="1" x14ac:dyDescent="0.2">
      <c r="B164" s="83"/>
      <c r="C164" s="86"/>
      <c r="D164" s="87"/>
      <c r="E164" s="89"/>
      <c r="F164" s="117"/>
      <c r="G164" s="118"/>
      <c r="H164" s="91"/>
      <c r="I164" s="94"/>
      <c r="J164" s="95"/>
      <c r="K164" s="81"/>
      <c r="L164" s="100"/>
      <c r="M164" s="101"/>
      <c r="N164" s="101"/>
      <c r="O164" s="102" t="str">
        <f t="shared" si="21"/>
        <v/>
      </c>
      <c r="P164" s="100"/>
      <c r="Q164" s="101"/>
      <c r="R164" s="101"/>
      <c r="S164" s="102" t="str">
        <f t="shared" si="22"/>
        <v/>
      </c>
      <c r="T164" s="104" t="str">
        <f t="shared" si="23"/>
        <v/>
      </c>
      <c r="U164" s="105" t="str">
        <f t="shared" si="16"/>
        <v xml:space="preserve">   </v>
      </c>
      <c r="V164" s="106" t="str">
        <f>IF(E164=0," ",IF(E164="H",IF(H164&lt;2000,VLOOKUP(K164,Minimas!$A$15:$G$29,7),IF(AND(H164&gt;1999,H164&lt;2003),VLOOKUP(K164,Minimas!$A$15:$G$29,6),IF(AND(H164&gt;2002,H164&lt;2005),VLOOKUP(K164,Minimas!$A$15:$G$29,5),IF(AND(H164&gt;2004,H164&lt;2007),VLOOKUP(K164,Minimas!$A$15:$G$29,4),VLOOKUP(K164,Minimas!$A$15:$G$29,3))))),IF(H164&lt;2000,VLOOKUP(K164,Minimas!$H$15:$N$29,7),IF(AND(H164&gt;1999,H164&lt;2003),VLOOKUP(K164,Minimas!$H$15:$N$29,6),IF(AND(H164&gt;2002,H164&lt;2005),VLOOKUP(K164,Minimas!$H$15:$N$29,5),IF(AND(H164&gt;2004,H164&lt;2007),VLOOKUP(K164,Minimas!$H$15:$N$29,4),VLOOKUP(K164,Minimas!$H$15:$N$29,3)))))))</f>
        <v xml:space="preserve"> </v>
      </c>
      <c r="W164" s="107" t="str">
        <f t="shared" si="17"/>
        <v/>
      </c>
      <c r="X164" s="42"/>
      <c r="Y164" s="42"/>
      <c r="AB164" s="113" t="e">
        <f>T164-HLOOKUP(V164,Minimas!$C$3:$CD$12,2,FALSE)</f>
        <v>#VALUE!</v>
      </c>
      <c r="AC164" s="113" t="e">
        <f>T164-HLOOKUP(V164,Minimas!$C$3:$CD$12,3,FALSE)</f>
        <v>#VALUE!</v>
      </c>
      <c r="AD164" s="113" t="e">
        <f>T164-HLOOKUP(V164,Minimas!$C$3:$CD$12,4,FALSE)</f>
        <v>#VALUE!</v>
      </c>
      <c r="AE164" s="113" t="e">
        <f>T164-HLOOKUP(V164,Minimas!$C$3:$CD$12,5,FALSE)</f>
        <v>#VALUE!</v>
      </c>
      <c r="AF164" s="113" t="e">
        <f>T164-HLOOKUP(V164,Minimas!$C$3:$CD$12,6,FALSE)</f>
        <v>#VALUE!</v>
      </c>
      <c r="AG164" s="113" t="e">
        <f>T164-HLOOKUP(V164,Minimas!$C$3:$CD$12,7,FALSE)</f>
        <v>#VALUE!</v>
      </c>
      <c r="AH164" s="113" t="e">
        <f>T164-HLOOKUP(V164,Minimas!$C$3:$CD$12,8,FALSE)</f>
        <v>#VALUE!</v>
      </c>
      <c r="AI164" s="113" t="e">
        <f>T164-HLOOKUP(V164,Minimas!$C$3:$CD$12,9,FALSE)</f>
        <v>#VALUE!</v>
      </c>
      <c r="AJ164" s="113" t="e">
        <f>T164-HLOOKUP(V164,Minimas!$C$3:$CD$12,10,FALSE)</f>
        <v>#VALUE!</v>
      </c>
      <c r="AK164" s="114" t="str">
        <f t="shared" si="18"/>
        <v xml:space="preserve"> </v>
      </c>
      <c r="AL164" s="114"/>
      <c r="AM164" s="114" t="str">
        <f t="shared" si="19"/>
        <v xml:space="preserve"> </v>
      </c>
      <c r="AN164" s="114" t="str">
        <f t="shared" si="20"/>
        <v xml:space="preserve"> </v>
      </c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</row>
    <row r="165" spans="2:107" s="5" customFormat="1" ht="30" customHeight="1" x14ac:dyDescent="0.2">
      <c r="B165" s="83"/>
      <c r="C165" s="86"/>
      <c r="D165" s="87"/>
      <c r="E165" s="89"/>
      <c r="F165" s="117"/>
      <c r="G165" s="118"/>
      <c r="H165" s="91"/>
      <c r="I165" s="94"/>
      <c r="J165" s="95"/>
      <c r="K165" s="81"/>
      <c r="L165" s="100"/>
      <c r="M165" s="101"/>
      <c r="N165" s="101"/>
      <c r="O165" s="102" t="str">
        <f t="shared" si="21"/>
        <v/>
      </c>
      <c r="P165" s="100"/>
      <c r="Q165" s="101"/>
      <c r="R165" s="101"/>
      <c r="S165" s="102" t="str">
        <f t="shared" si="22"/>
        <v/>
      </c>
      <c r="T165" s="104" t="str">
        <f t="shared" si="23"/>
        <v/>
      </c>
      <c r="U165" s="105" t="str">
        <f t="shared" si="16"/>
        <v xml:space="preserve">   </v>
      </c>
      <c r="V165" s="106" t="str">
        <f>IF(E165=0," ",IF(E165="H",IF(H165&lt;2000,VLOOKUP(K165,Minimas!$A$15:$G$29,7),IF(AND(H165&gt;1999,H165&lt;2003),VLOOKUP(K165,Minimas!$A$15:$G$29,6),IF(AND(H165&gt;2002,H165&lt;2005),VLOOKUP(K165,Minimas!$A$15:$G$29,5),IF(AND(H165&gt;2004,H165&lt;2007),VLOOKUP(K165,Minimas!$A$15:$G$29,4),VLOOKUP(K165,Minimas!$A$15:$G$29,3))))),IF(H165&lt;2000,VLOOKUP(K165,Minimas!$H$15:$N$29,7),IF(AND(H165&gt;1999,H165&lt;2003),VLOOKUP(K165,Minimas!$H$15:$N$29,6),IF(AND(H165&gt;2002,H165&lt;2005),VLOOKUP(K165,Minimas!$H$15:$N$29,5),IF(AND(H165&gt;2004,H165&lt;2007),VLOOKUP(K165,Minimas!$H$15:$N$29,4),VLOOKUP(K165,Minimas!$H$15:$N$29,3)))))))</f>
        <v xml:space="preserve"> </v>
      </c>
      <c r="W165" s="107" t="str">
        <f t="shared" si="17"/>
        <v/>
      </c>
      <c r="X165" s="42"/>
      <c r="Y165" s="42"/>
      <c r="AB165" s="113" t="e">
        <f>T165-HLOOKUP(V165,Minimas!$C$3:$CD$12,2,FALSE)</f>
        <v>#VALUE!</v>
      </c>
      <c r="AC165" s="113" t="e">
        <f>T165-HLOOKUP(V165,Minimas!$C$3:$CD$12,3,FALSE)</f>
        <v>#VALUE!</v>
      </c>
      <c r="AD165" s="113" t="e">
        <f>T165-HLOOKUP(V165,Minimas!$C$3:$CD$12,4,FALSE)</f>
        <v>#VALUE!</v>
      </c>
      <c r="AE165" s="113" t="e">
        <f>T165-HLOOKUP(V165,Minimas!$C$3:$CD$12,5,FALSE)</f>
        <v>#VALUE!</v>
      </c>
      <c r="AF165" s="113" t="e">
        <f>T165-HLOOKUP(V165,Minimas!$C$3:$CD$12,6,FALSE)</f>
        <v>#VALUE!</v>
      </c>
      <c r="AG165" s="113" t="e">
        <f>T165-HLOOKUP(V165,Minimas!$C$3:$CD$12,7,FALSE)</f>
        <v>#VALUE!</v>
      </c>
      <c r="AH165" s="113" t="e">
        <f>T165-HLOOKUP(V165,Minimas!$C$3:$CD$12,8,FALSE)</f>
        <v>#VALUE!</v>
      </c>
      <c r="AI165" s="113" t="e">
        <f>T165-HLOOKUP(V165,Minimas!$C$3:$CD$12,9,FALSE)</f>
        <v>#VALUE!</v>
      </c>
      <c r="AJ165" s="113" t="e">
        <f>T165-HLOOKUP(V165,Minimas!$C$3:$CD$12,10,FALSE)</f>
        <v>#VALUE!</v>
      </c>
      <c r="AK165" s="114" t="str">
        <f t="shared" si="18"/>
        <v xml:space="preserve"> </v>
      </c>
      <c r="AL165" s="114"/>
      <c r="AM165" s="114" t="str">
        <f t="shared" si="19"/>
        <v xml:space="preserve"> </v>
      </c>
      <c r="AN165" s="114" t="str">
        <f t="shared" si="20"/>
        <v xml:space="preserve"> </v>
      </c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</row>
    <row r="166" spans="2:107" s="5" customFormat="1" ht="30" customHeight="1" x14ac:dyDescent="0.2">
      <c r="B166" s="83"/>
      <c r="C166" s="86"/>
      <c r="D166" s="87"/>
      <c r="E166" s="89"/>
      <c r="F166" s="117"/>
      <c r="G166" s="118"/>
      <c r="H166" s="91"/>
      <c r="I166" s="94"/>
      <c r="J166" s="95"/>
      <c r="K166" s="81"/>
      <c r="L166" s="100"/>
      <c r="M166" s="101"/>
      <c r="N166" s="101"/>
      <c r="O166" s="102" t="str">
        <f t="shared" si="21"/>
        <v/>
      </c>
      <c r="P166" s="100"/>
      <c r="Q166" s="101"/>
      <c r="R166" s="101"/>
      <c r="S166" s="102" t="str">
        <f t="shared" si="22"/>
        <v/>
      </c>
      <c r="T166" s="104" t="str">
        <f t="shared" si="23"/>
        <v/>
      </c>
      <c r="U166" s="105" t="str">
        <f t="shared" si="16"/>
        <v xml:space="preserve">   </v>
      </c>
      <c r="V166" s="106" t="str">
        <f>IF(E166=0," ",IF(E166="H",IF(H166&lt;2000,VLOOKUP(K166,Minimas!$A$15:$G$29,7),IF(AND(H166&gt;1999,H166&lt;2003),VLOOKUP(K166,Minimas!$A$15:$G$29,6),IF(AND(H166&gt;2002,H166&lt;2005),VLOOKUP(K166,Minimas!$A$15:$G$29,5),IF(AND(H166&gt;2004,H166&lt;2007),VLOOKUP(K166,Minimas!$A$15:$G$29,4),VLOOKUP(K166,Minimas!$A$15:$G$29,3))))),IF(H166&lt;2000,VLOOKUP(K166,Minimas!$H$15:$N$29,7),IF(AND(H166&gt;1999,H166&lt;2003),VLOOKUP(K166,Minimas!$H$15:$N$29,6),IF(AND(H166&gt;2002,H166&lt;2005),VLOOKUP(K166,Minimas!$H$15:$N$29,5),IF(AND(H166&gt;2004,H166&lt;2007),VLOOKUP(K166,Minimas!$H$15:$N$29,4),VLOOKUP(K166,Minimas!$H$15:$N$29,3)))))))</f>
        <v xml:space="preserve"> </v>
      </c>
      <c r="W166" s="107" t="str">
        <f t="shared" si="17"/>
        <v/>
      </c>
      <c r="X166" s="42"/>
      <c r="Y166" s="42"/>
      <c r="AB166" s="113" t="e">
        <f>T166-HLOOKUP(V166,Minimas!$C$3:$CD$12,2,FALSE)</f>
        <v>#VALUE!</v>
      </c>
      <c r="AC166" s="113" t="e">
        <f>T166-HLOOKUP(V166,Minimas!$C$3:$CD$12,3,FALSE)</f>
        <v>#VALUE!</v>
      </c>
      <c r="AD166" s="113" t="e">
        <f>T166-HLOOKUP(V166,Minimas!$C$3:$CD$12,4,FALSE)</f>
        <v>#VALUE!</v>
      </c>
      <c r="AE166" s="113" t="e">
        <f>T166-HLOOKUP(V166,Minimas!$C$3:$CD$12,5,FALSE)</f>
        <v>#VALUE!</v>
      </c>
      <c r="AF166" s="113" t="e">
        <f>T166-HLOOKUP(V166,Minimas!$C$3:$CD$12,6,FALSE)</f>
        <v>#VALUE!</v>
      </c>
      <c r="AG166" s="113" t="e">
        <f>T166-HLOOKUP(V166,Minimas!$C$3:$CD$12,7,FALSE)</f>
        <v>#VALUE!</v>
      </c>
      <c r="AH166" s="113" t="e">
        <f>T166-HLOOKUP(V166,Minimas!$C$3:$CD$12,8,FALSE)</f>
        <v>#VALUE!</v>
      </c>
      <c r="AI166" s="113" t="e">
        <f>T166-HLOOKUP(V166,Minimas!$C$3:$CD$12,9,FALSE)</f>
        <v>#VALUE!</v>
      </c>
      <c r="AJ166" s="113" t="e">
        <f>T166-HLOOKUP(V166,Minimas!$C$3:$CD$12,10,FALSE)</f>
        <v>#VALUE!</v>
      </c>
      <c r="AK166" s="114" t="str">
        <f t="shared" si="18"/>
        <v xml:space="preserve"> </v>
      </c>
      <c r="AL166" s="114"/>
      <c r="AM166" s="114" t="str">
        <f t="shared" si="19"/>
        <v xml:space="preserve"> </v>
      </c>
      <c r="AN166" s="114" t="str">
        <f t="shared" si="20"/>
        <v xml:space="preserve"> </v>
      </c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</row>
    <row r="167" spans="2:107" s="5" customFormat="1" ht="30" customHeight="1" x14ac:dyDescent="0.2">
      <c r="B167" s="83"/>
      <c r="C167" s="86"/>
      <c r="D167" s="87"/>
      <c r="E167" s="89"/>
      <c r="F167" s="117"/>
      <c r="G167" s="118"/>
      <c r="H167" s="91"/>
      <c r="I167" s="94"/>
      <c r="J167" s="95"/>
      <c r="K167" s="81"/>
      <c r="L167" s="100"/>
      <c r="M167" s="101"/>
      <c r="N167" s="101"/>
      <c r="O167" s="102" t="str">
        <f t="shared" si="21"/>
        <v/>
      </c>
      <c r="P167" s="100"/>
      <c r="Q167" s="101"/>
      <c r="R167" s="101"/>
      <c r="S167" s="102" t="str">
        <f t="shared" si="22"/>
        <v/>
      </c>
      <c r="T167" s="104" t="str">
        <f t="shared" si="23"/>
        <v/>
      </c>
      <c r="U167" s="105" t="str">
        <f t="shared" si="16"/>
        <v xml:space="preserve">   </v>
      </c>
      <c r="V167" s="106" t="str">
        <f>IF(E167=0," ",IF(E167="H",IF(H167&lt;2000,VLOOKUP(K167,Minimas!$A$15:$G$29,7),IF(AND(H167&gt;1999,H167&lt;2003),VLOOKUP(K167,Minimas!$A$15:$G$29,6),IF(AND(H167&gt;2002,H167&lt;2005),VLOOKUP(K167,Minimas!$A$15:$G$29,5),IF(AND(H167&gt;2004,H167&lt;2007),VLOOKUP(K167,Minimas!$A$15:$G$29,4),VLOOKUP(K167,Minimas!$A$15:$G$29,3))))),IF(H167&lt;2000,VLOOKUP(K167,Minimas!$H$15:$N$29,7),IF(AND(H167&gt;1999,H167&lt;2003),VLOOKUP(K167,Minimas!$H$15:$N$29,6),IF(AND(H167&gt;2002,H167&lt;2005),VLOOKUP(K167,Minimas!$H$15:$N$29,5),IF(AND(H167&gt;2004,H167&lt;2007),VLOOKUP(K167,Minimas!$H$15:$N$29,4),VLOOKUP(K167,Minimas!$H$15:$N$29,3)))))))</f>
        <v xml:space="preserve"> </v>
      </c>
      <c r="W167" s="107" t="str">
        <f t="shared" si="17"/>
        <v/>
      </c>
      <c r="X167" s="42"/>
      <c r="Y167" s="42"/>
      <c r="AB167" s="113" t="e">
        <f>T167-HLOOKUP(V167,Minimas!$C$3:$CD$12,2,FALSE)</f>
        <v>#VALUE!</v>
      </c>
      <c r="AC167" s="113" t="e">
        <f>T167-HLOOKUP(V167,Minimas!$C$3:$CD$12,3,FALSE)</f>
        <v>#VALUE!</v>
      </c>
      <c r="AD167" s="113" t="e">
        <f>T167-HLOOKUP(V167,Minimas!$C$3:$CD$12,4,FALSE)</f>
        <v>#VALUE!</v>
      </c>
      <c r="AE167" s="113" t="e">
        <f>T167-HLOOKUP(V167,Minimas!$C$3:$CD$12,5,FALSE)</f>
        <v>#VALUE!</v>
      </c>
      <c r="AF167" s="113" t="e">
        <f>T167-HLOOKUP(V167,Minimas!$C$3:$CD$12,6,FALSE)</f>
        <v>#VALUE!</v>
      </c>
      <c r="AG167" s="113" t="e">
        <f>T167-HLOOKUP(V167,Minimas!$C$3:$CD$12,7,FALSE)</f>
        <v>#VALUE!</v>
      </c>
      <c r="AH167" s="113" t="e">
        <f>T167-HLOOKUP(V167,Minimas!$C$3:$CD$12,8,FALSE)</f>
        <v>#VALUE!</v>
      </c>
      <c r="AI167" s="113" t="e">
        <f>T167-HLOOKUP(V167,Minimas!$C$3:$CD$12,9,FALSE)</f>
        <v>#VALUE!</v>
      </c>
      <c r="AJ167" s="113" t="e">
        <f>T167-HLOOKUP(V167,Minimas!$C$3:$CD$12,10,FALSE)</f>
        <v>#VALUE!</v>
      </c>
      <c r="AK167" s="114" t="str">
        <f t="shared" si="18"/>
        <v xml:space="preserve"> </v>
      </c>
      <c r="AL167" s="114"/>
      <c r="AM167" s="114" t="str">
        <f t="shared" si="19"/>
        <v xml:space="preserve"> </v>
      </c>
      <c r="AN167" s="114" t="str">
        <f t="shared" si="20"/>
        <v xml:space="preserve"> </v>
      </c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</row>
    <row r="168" spans="2:107" s="5" customFormat="1" ht="30" customHeight="1" x14ac:dyDescent="0.2">
      <c r="B168" s="83"/>
      <c r="C168" s="86"/>
      <c r="D168" s="87"/>
      <c r="E168" s="89"/>
      <c r="F168" s="117"/>
      <c r="G168" s="118"/>
      <c r="H168" s="91"/>
      <c r="I168" s="94"/>
      <c r="J168" s="95"/>
      <c r="K168" s="81"/>
      <c r="L168" s="100"/>
      <c r="M168" s="101"/>
      <c r="N168" s="101"/>
      <c r="O168" s="102" t="str">
        <f t="shared" si="21"/>
        <v/>
      </c>
      <c r="P168" s="100"/>
      <c r="Q168" s="101"/>
      <c r="R168" s="101"/>
      <c r="S168" s="102" t="str">
        <f t="shared" si="22"/>
        <v/>
      </c>
      <c r="T168" s="104" t="str">
        <f t="shared" si="23"/>
        <v/>
      </c>
      <c r="U168" s="105" t="str">
        <f t="shared" si="16"/>
        <v xml:space="preserve">   </v>
      </c>
      <c r="V168" s="106" t="str">
        <f>IF(E168=0," ",IF(E168="H",IF(H168&lt;2000,VLOOKUP(K168,Minimas!$A$15:$G$29,7),IF(AND(H168&gt;1999,H168&lt;2003),VLOOKUP(K168,Minimas!$A$15:$G$29,6),IF(AND(H168&gt;2002,H168&lt;2005),VLOOKUP(K168,Minimas!$A$15:$G$29,5),IF(AND(H168&gt;2004,H168&lt;2007),VLOOKUP(K168,Minimas!$A$15:$G$29,4),VLOOKUP(K168,Minimas!$A$15:$G$29,3))))),IF(H168&lt;2000,VLOOKUP(K168,Minimas!$H$15:$N$29,7),IF(AND(H168&gt;1999,H168&lt;2003),VLOOKUP(K168,Minimas!$H$15:$N$29,6),IF(AND(H168&gt;2002,H168&lt;2005),VLOOKUP(K168,Minimas!$H$15:$N$29,5),IF(AND(H168&gt;2004,H168&lt;2007),VLOOKUP(K168,Minimas!$H$15:$N$29,4),VLOOKUP(K168,Minimas!$H$15:$N$29,3)))))))</f>
        <v xml:space="preserve"> </v>
      </c>
      <c r="W168" s="107" t="str">
        <f t="shared" si="17"/>
        <v/>
      </c>
      <c r="X168" s="42"/>
      <c r="Y168" s="42"/>
      <c r="AB168" s="113" t="e">
        <f>T168-HLOOKUP(V168,Minimas!$C$3:$CD$12,2,FALSE)</f>
        <v>#VALUE!</v>
      </c>
      <c r="AC168" s="113" t="e">
        <f>T168-HLOOKUP(V168,Minimas!$C$3:$CD$12,3,FALSE)</f>
        <v>#VALUE!</v>
      </c>
      <c r="AD168" s="113" t="e">
        <f>T168-HLOOKUP(V168,Minimas!$C$3:$CD$12,4,FALSE)</f>
        <v>#VALUE!</v>
      </c>
      <c r="AE168" s="113" t="e">
        <f>T168-HLOOKUP(V168,Minimas!$C$3:$CD$12,5,FALSE)</f>
        <v>#VALUE!</v>
      </c>
      <c r="AF168" s="113" t="e">
        <f>T168-HLOOKUP(V168,Minimas!$C$3:$CD$12,6,FALSE)</f>
        <v>#VALUE!</v>
      </c>
      <c r="AG168" s="113" t="e">
        <f>T168-HLOOKUP(V168,Minimas!$C$3:$CD$12,7,FALSE)</f>
        <v>#VALUE!</v>
      </c>
      <c r="AH168" s="113" t="e">
        <f>T168-HLOOKUP(V168,Minimas!$C$3:$CD$12,8,FALSE)</f>
        <v>#VALUE!</v>
      </c>
      <c r="AI168" s="113" t="e">
        <f>T168-HLOOKUP(V168,Minimas!$C$3:$CD$12,9,FALSE)</f>
        <v>#VALUE!</v>
      </c>
      <c r="AJ168" s="113" t="e">
        <f>T168-HLOOKUP(V168,Minimas!$C$3:$CD$12,10,FALSE)</f>
        <v>#VALUE!</v>
      </c>
      <c r="AK168" s="114" t="str">
        <f t="shared" si="18"/>
        <v xml:space="preserve"> </v>
      </c>
      <c r="AL168" s="114"/>
      <c r="AM168" s="114" t="str">
        <f t="shared" si="19"/>
        <v xml:space="preserve"> </v>
      </c>
      <c r="AN168" s="114" t="str">
        <f t="shared" si="20"/>
        <v xml:space="preserve"> </v>
      </c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</row>
    <row r="169" spans="2:107" s="5" customFormat="1" ht="30" customHeight="1" x14ac:dyDescent="0.2">
      <c r="B169" s="83"/>
      <c r="C169" s="86"/>
      <c r="D169" s="87"/>
      <c r="E169" s="89"/>
      <c r="F169" s="117"/>
      <c r="G169" s="118"/>
      <c r="H169" s="91"/>
      <c r="I169" s="94"/>
      <c r="J169" s="95"/>
      <c r="K169" s="81"/>
      <c r="L169" s="100"/>
      <c r="M169" s="101"/>
      <c r="N169" s="101"/>
      <c r="O169" s="102" t="str">
        <f t="shared" si="21"/>
        <v/>
      </c>
      <c r="P169" s="100"/>
      <c r="Q169" s="101"/>
      <c r="R169" s="101"/>
      <c r="S169" s="102" t="str">
        <f t="shared" si="22"/>
        <v/>
      </c>
      <c r="T169" s="104" t="str">
        <f t="shared" si="23"/>
        <v/>
      </c>
      <c r="U169" s="105" t="str">
        <f t="shared" si="16"/>
        <v xml:space="preserve">   </v>
      </c>
      <c r="V169" s="106" t="str">
        <f>IF(E169=0," ",IF(E169="H",IF(H169&lt;2000,VLOOKUP(K169,Minimas!$A$15:$G$29,7),IF(AND(H169&gt;1999,H169&lt;2003),VLOOKUP(K169,Minimas!$A$15:$G$29,6),IF(AND(H169&gt;2002,H169&lt;2005),VLOOKUP(K169,Minimas!$A$15:$G$29,5),IF(AND(H169&gt;2004,H169&lt;2007),VLOOKUP(K169,Minimas!$A$15:$G$29,4),VLOOKUP(K169,Minimas!$A$15:$G$29,3))))),IF(H169&lt;2000,VLOOKUP(K169,Minimas!$H$15:$N$29,7),IF(AND(H169&gt;1999,H169&lt;2003),VLOOKUP(K169,Minimas!$H$15:$N$29,6),IF(AND(H169&gt;2002,H169&lt;2005),VLOOKUP(K169,Minimas!$H$15:$N$29,5),IF(AND(H169&gt;2004,H169&lt;2007),VLOOKUP(K169,Minimas!$H$15:$N$29,4),VLOOKUP(K169,Minimas!$H$15:$N$29,3)))))))</f>
        <v xml:space="preserve"> </v>
      </c>
      <c r="W169" s="107" t="str">
        <f t="shared" si="17"/>
        <v/>
      </c>
      <c r="X169" s="42"/>
      <c r="Y169" s="42"/>
      <c r="AB169" s="113" t="e">
        <f>T169-HLOOKUP(V169,Minimas!$C$3:$CD$12,2,FALSE)</f>
        <v>#VALUE!</v>
      </c>
      <c r="AC169" s="113" t="e">
        <f>T169-HLOOKUP(V169,Minimas!$C$3:$CD$12,3,FALSE)</f>
        <v>#VALUE!</v>
      </c>
      <c r="AD169" s="113" t="e">
        <f>T169-HLOOKUP(V169,Minimas!$C$3:$CD$12,4,FALSE)</f>
        <v>#VALUE!</v>
      </c>
      <c r="AE169" s="113" t="e">
        <f>T169-HLOOKUP(V169,Minimas!$C$3:$CD$12,5,FALSE)</f>
        <v>#VALUE!</v>
      </c>
      <c r="AF169" s="113" t="e">
        <f>T169-HLOOKUP(V169,Minimas!$C$3:$CD$12,6,FALSE)</f>
        <v>#VALUE!</v>
      </c>
      <c r="AG169" s="113" t="e">
        <f>T169-HLOOKUP(V169,Minimas!$C$3:$CD$12,7,FALSE)</f>
        <v>#VALUE!</v>
      </c>
      <c r="AH169" s="113" t="e">
        <f>T169-HLOOKUP(V169,Minimas!$C$3:$CD$12,8,FALSE)</f>
        <v>#VALUE!</v>
      </c>
      <c r="AI169" s="113" t="e">
        <f>T169-HLOOKUP(V169,Minimas!$C$3:$CD$12,9,FALSE)</f>
        <v>#VALUE!</v>
      </c>
      <c r="AJ169" s="113" t="e">
        <f>T169-HLOOKUP(V169,Minimas!$C$3:$CD$12,10,FALSE)</f>
        <v>#VALUE!</v>
      </c>
      <c r="AK169" s="114" t="str">
        <f t="shared" si="18"/>
        <v xml:space="preserve"> </v>
      </c>
      <c r="AL169" s="114"/>
      <c r="AM169" s="114" t="str">
        <f t="shared" si="19"/>
        <v xml:space="preserve"> </v>
      </c>
      <c r="AN169" s="114" t="str">
        <f t="shared" si="20"/>
        <v xml:space="preserve"> </v>
      </c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</row>
    <row r="170" spans="2:107" s="5" customFormat="1" ht="30" customHeight="1" x14ac:dyDescent="0.2">
      <c r="B170" s="83"/>
      <c r="C170" s="86"/>
      <c r="D170" s="87"/>
      <c r="E170" s="89"/>
      <c r="F170" s="117"/>
      <c r="G170" s="118"/>
      <c r="H170" s="91"/>
      <c r="I170" s="94"/>
      <c r="J170" s="95"/>
      <c r="K170" s="81"/>
      <c r="L170" s="100"/>
      <c r="M170" s="101"/>
      <c r="N170" s="101"/>
      <c r="O170" s="102" t="str">
        <f t="shared" si="21"/>
        <v/>
      </c>
      <c r="P170" s="100"/>
      <c r="Q170" s="101"/>
      <c r="R170" s="101"/>
      <c r="S170" s="102" t="str">
        <f t="shared" si="22"/>
        <v/>
      </c>
      <c r="T170" s="104" t="str">
        <f t="shared" si="23"/>
        <v/>
      </c>
      <c r="U170" s="105" t="str">
        <f t="shared" si="16"/>
        <v xml:space="preserve">   </v>
      </c>
      <c r="V170" s="106" t="str">
        <f>IF(E170=0," ",IF(E170="H",IF(H170&lt;2000,VLOOKUP(K170,Minimas!$A$15:$G$29,7),IF(AND(H170&gt;1999,H170&lt;2003),VLOOKUP(K170,Minimas!$A$15:$G$29,6),IF(AND(H170&gt;2002,H170&lt;2005),VLOOKUP(K170,Minimas!$A$15:$G$29,5),IF(AND(H170&gt;2004,H170&lt;2007),VLOOKUP(K170,Minimas!$A$15:$G$29,4),VLOOKUP(K170,Minimas!$A$15:$G$29,3))))),IF(H170&lt;2000,VLOOKUP(K170,Minimas!$H$15:$N$29,7),IF(AND(H170&gt;1999,H170&lt;2003),VLOOKUP(K170,Minimas!$H$15:$N$29,6),IF(AND(H170&gt;2002,H170&lt;2005),VLOOKUP(K170,Minimas!$H$15:$N$29,5),IF(AND(H170&gt;2004,H170&lt;2007),VLOOKUP(K170,Minimas!$H$15:$N$29,4),VLOOKUP(K170,Minimas!$H$15:$N$29,3)))))))</f>
        <v xml:space="preserve"> </v>
      </c>
      <c r="W170" s="107" t="str">
        <f t="shared" si="17"/>
        <v/>
      </c>
      <c r="X170" s="42"/>
      <c r="Y170" s="42"/>
      <c r="AB170" s="113" t="e">
        <f>T170-HLOOKUP(V170,Minimas!$C$3:$CD$12,2,FALSE)</f>
        <v>#VALUE!</v>
      </c>
      <c r="AC170" s="113" t="e">
        <f>T170-HLOOKUP(V170,Minimas!$C$3:$CD$12,3,FALSE)</f>
        <v>#VALUE!</v>
      </c>
      <c r="AD170" s="113" t="e">
        <f>T170-HLOOKUP(V170,Minimas!$C$3:$CD$12,4,FALSE)</f>
        <v>#VALUE!</v>
      </c>
      <c r="AE170" s="113" t="e">
        <f>T170-HLOOKUP(V170,Minimas!$C$3:$CD$12,5,FALSE)</f>
        <v>#VALUE!</v>
      </c>
      <c r="AF170" s="113" t="e">
        <f>T170-HLOOKUP(V170,Minimas!$C$3:$CD$12,6,FALSE)</f>
        <v>#VALUE!</v>
      </c>
      <c r="AG170" s="113" t="e">
        <f>T170-HLOOKUP(V170,Minimas!$C$3:$CD$12,7,FALSE)</f>
        <v>#VALUE!</v>
      </c>
      <c r="AH170" s="113" t="e">
        <f>T170-HLOOKUP(V170,Minimas!$C$3:$CD$12,8,FALSE)</f>
        <v>#VALUE!</v>
      </c>
      <c r="AI170" s="113" t="e">
        <f>T170-HLOOKUP(V170,Minimas!$C$3:$CD$12,9,FALSE)</f>
        <v>#VALUE!</v>
      </c>
      <c r="AJ170" s="113" t="e">
        <f>T170-HLOOKUP(V170,Minimas!$C$3:$CD$12,10,FALSE)</f>
        <v>#VALUE!</v>
      </c>
      <c r="AK170" s="114" t="str">
        <f t="shared" si="18"/>
        <v xml:space="preserve"> </v>
      </c>
      <c r="AL170" s="114"/>
      <c r="AM170" s="114" t="str">
        <f t="shared" si="19"/>
        <v xml:space="preserve"> </v>
      </c>
      <c r="AN170" s="114" t="str">
        <f t="shared" si="20"/>
        <v xml:space="preserve"> </v>
      </c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</row>
    <row r="171" spans="2:107" s="5" customFormat="1" ht="30" customHeight="1" x14ac:dyDescent="0.2">
      <c r="B171" s="83"/>
      <c r="C171" s="86"/>
      <c r="D171" s="87"/>
      <c r="E171" s="89"/>
      <c r="F171" s="117"/>
      <c r="G171" s="118"/>
      <c r="H171" s="91"/>
      <c r="I171" s="94"/>
      <c r="J171" s="95"/>
      <c r="K171" s="81"/>
      <c r="L171" s="100"/>
      <c r="M171" s="101"/>
      <c r="N171" s="101"/>
      <c r="O171" s="102" t="str">
        <f t="shared" si="21"/>
        <v/>
      </c>
      <c r="P171" s="100"/>
      <c r="Q171" s="101"/>
      <c r="R171" s="101"/>
      <c r="S171" s="102" t="str">
        <f t="shared" si="22"/>
        <v/>
      </c>
      <c r="T171" s="104" t="str">
        <f t="shared" si="23"/>
        <v/>
      </c>
      <c r="U171" s="105" t="str">
        <f t="shared" si="16"/>
        <v xml:space="preserve">   </v>
      </c>
      <c r="V171" s="106" t="str">
        <f>IF(E171=0," ",IF(E171="H",IF(H171&lt;2000,VLOOKUP(K171,Minimas!$A$15:$G$29,7),IF(AND(H171&gt;1999,H171&lt;2003),VLOOKUP(K171,Minimas!$A$15:$G$29,6),IF(AND(H171&gt;2002,H171&lt;2005),VLOOKUP(K171,Minimas!$A$15:$G$29,5),IF(AND(H171&gt;2004,H171&lt;2007),VLOOKUP(K171,Minimas!$A$15:$G$29,4),VLOOKUP(K171,Minimas!$A$15:$G$29,3))))),IF(H171&lt;2000,VLOOKUP(K171,Minimas!$H$15:$N$29,7),IF(AND(H171&gt;1999,H171&lt;2003),VLOOKUP(K171,Minimas!$H$15:$N$29,6),IF(AND(H171&gt;2002,H171&lt;2005),VLOOKUP(K171,Minimas!$H$15:$N$29,5),IF(AND(H171&gt;2004,H171&lt;2007),VLOOKUP(K171,Minimas!$H$15:$N$29,4),VLOOKUP(K171,Minimas!$H$15:$N$29,3)))))))</f>
        <v xml:space="preserve"> </v>
      </c>
      <c r="W171" s="107" t="str">
        <f t="shared" si="17"/>
        <v/>
      </c>
      <c r="X171" s="42"/>
      <c r="Y171" s="42"/>
      <c r="AB171" s="113" t="e">
        <f>T171-HLOOKUP(V171,Minimas!$C$3:$CD$12,2,FALSE)</f>
        <v>#VALUE!</v>
      </c>
      <c r="AC171" s="113" t="e">
        <f>T171-HLOOKUP(V171,Minimas!$C$3:$CD$12,3,FALSE)</f>
        <v>#VALUE!</v>
      </c>
      <c r="AD171" s="113" t="e">
        <f>T171-HLOOKUP(V171,Minimas!$C$3:$CD$12,4,FALSE)</f>
        <v>#VALUE!</v>
      </c>
      <c r="AE171" s="113" t="e">
        <f>T171-HLOOKUP(V171,Minimas!$C$3:$CD$12,5,FALSE)</f>
        <v>#VALUE!</v>
      </c>
      <c r="AF171" s="113" t="e">
        <f>T171-HLOOKUP(V171,Minimas!$C$3:$CD$12,6,FALSE)</f>
        <v>#VALUE!</v>
      </c>
      <c r="AG171" s="113" t="e">
        <f>T171-HLOOKUP(V171,Minimas!$C$3:$CD$12,7,FALSE)</f>
        <v>#VALUE!</v>
      </c>
      <c r="AH171" s="113" t="e">
        <f>T171-HLOOKUP(V171,Minimas!$C$3:$CD$12,8,FALSE)</f>
        <v>#VALUE!</v>
      </c>
      <c r="AI171" s="113" t="e">
        <f>T171-HLOOKUP(V171,Minimas!$C$3:$CD$12,9,FALSE)</f>
        <v>#VALUE!</v>
      </c>
      <c r="AJ171" s="113" t="e">
        <f>T171-HLOOKUP(V171,Minimas!$C$3:$CD$12,10,FALSE)</f>
        <v>#VALUE!</v>
      </c>
      <c r="AK171" s="114" t="str">
        <f t="shared" si="18"/>
        <v xml:space="preserve"> </v>
      </c>
      <c r="AL171" s="114"/>
      <c r="AM171" s="114" t="str">
        <f t="shared" si="19"/>
        <v xml:space="preserve"> </v>
      </c>
      <c r="AN171" s="114" t="str">
        <f t="shared" si="20"/>
        <v xml:space="preserve"> </v>
      </c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</row>
    <row r="172" spans="2:107" s="5" customFormat="1" ht="30" customHeight="1" x14ac:dyDescent="0.2">
      <c r="B172" s="83"/>
      <c r="C172" s="86"/>
      <c r="D172" s="87"/>
      <c r="E172" s="89"/>
      <c r="F172" s="117"/>
      <c r="G172" s="118"/>
      <c r="H172" s="91"/>
      <c r="I172" s="94"/>
      <c r="J172" s="95"/>
      <c r="K172" s="81"/>
      <c r="L172" s="100"/>
      <c r="M172" s="101"/>
      <c r="N172" s="101"/>
      <c r="O172" s="102" t="str">
        <f t="shared" si="21"/>
        <v/>
      </c>
      <c r="P172" s="100"/>
      <c r="Q172" s="101"/>
      <c r="R172" s="101"/>
      <c r="S172" s="102" t="str">
        <f t="shared" si="22"/>
        <v/>
      </c>
      <c r="T172" s="104" t="str">
        <f t="shared" si="23"/>
        <v/>
      </c>
      <c r="U172" s="105" t="str">
        <f t="shared" si="16"/>
        <v xml:space="preserve">   </v>
      </c>
      <c r="V172" s="106" t="str">
        <f>IF(E172=0," ",IF(E172="H",IF(H172&lt;2000,VLOOKUP(K172,Minimas!$A$15:$G$29,7),IF(AND(H172&gt;1999,H172&lt;2003),VLOOKUP(K172,Minimas!$A$15:$G$29,6),IF(AND(H172&gt;2002,H172&lt;2005),VLOOKUP(K172,Minimas!$A$15:$G$29,5),IF(AND(H172&gt;2004,H172&lt;2007),VLOOKUP(K172,Minimas!$A$15:$G$29,4),VLOOKUP(K172,Minimas!$A$15:$G$29,3))))),IF(H172&lt;2000,VLOOKUP(K172,Minimas!$H$15:$N$29,7),IF(AND(H172&gt;1999,H172&lt;2003),VLOOKUP(K172,Minimas!$H$15:$N$29,6),IF(AND(H172&gt;2002,H172&lt;2005),VLOOKUP(K172,Minimas!$H$15:$N$29,5),IF(AND(H172&gt;2004,H172&lt;2007),VLOOKUP(K172,Minimas!$H$15:$N$29,4),VLOOKUP(K172,Minimas!$H$15:$N$29,3)))))))</f>
        <v xml:space="preserve"> </v>
      </c>
      <c r="W172" s="107" t="str">
        <f t="shared" si="17"/>
        <v/>
      </c>
      <c r="X172" s="42"/>
      <c r="Y172" s="42"/>
      <c r="AB172" s="113" t="e">
        <f>T172-HLOOKUP(V172,Minimas!$C$3:$CD$12,2,FALSE)</f>
        <v>#VALUE!</v>
      </c>
      <c r="AC172" s="113" t="e">
        <f>T172-HLOOKUP(V172,Minimas!$C$3:$CD$12,3,FALSE)</f>
        <v>#VALUE!</v>
      </c>
      <c r="AD172" s="113" t="e">
        <f>T172-HLOOKUP(V172,Minimas!$C$3:$CD$12,4,FALSE)</f>
        <v>#VALUE!</v>
      </c>
      <c r="AE172" s="113" t="e">
        <f>T172-HLOOKUP(V172,Minimas!$C$3:$CD$12,5,FALSE)</f>
        <v>#VALUE!</v>
      </c>
      <c r="AF172" s="113" t="e">
        <f>T172-HLOOKUP(V172,Minimas!$C$3:$CD$12,6,FALSE)</f>
        <v>#VALUE!</v>
      </c>
      <c r="AG172" s="113" t="e">
        <f>T172-HLOOKUP(V172,Minimas!$C$3:$CD$12,7,FALSE)</f>
        <v>#VALUE!</v>
      </c>
      <c r="AH172" s="113" t="e">
        <f>T172-HLOOKUP(V172,Minimas!$C$3:$CD$12,8,FALSE)</f>
        <v>#VALUE!</v>
      </c>
      <c r="AI172" s="113" t="e">
        <f>T172-HLOOKUP(V172,Minimas!$C$3:$CD$12,9,FALSE)</f>
        <v>#VALUE!</v>
      </c>
      <c r="AJ172" s="113" t="e">
        <f>T172-HLOOKUP(V172,Minimas!$C$3:$CD$12,10,FALSE)</f>
        <v>#VALUE!</v>
      </c>
      <c r="AK172" s="114" t="str">
        <f t="shared" si="18"/>
        <v xml:space="preserve"> </v>
      </c>
      <c r="AL172" s="114"/>
      <c r="AM172" s="114" t="str">
        <f t="shared" si="19"/>
        <v xml:space="preserve"> </v>
      </c>
      <c r="AN172" s="114" t="str">
        <f t="shared" si="20"/>
        <v xml:space="preserve"> </v>
      </c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</row>
    <row r="173" spans="2:107" s="5" customFormat="1" ht="30" customHeight="1" x14ac:dyDescent="0.2">
      <c r="B173" s="83"/>
      <c r="C173" s="86"/>
      <c r="D173" s="87"/>
      <c r="E173" s="89"/>
      <c r="F173" s="117"/>
      <c r="G173" s="118"/>
      <c r="H173" s="91"/>
      <c r="I173" s="94"/>
      <c r="J173" s="95"/>
      <c r="K173" s="81"/>
      <c r="L173" s="100"/>
      <c r="M173" s="101"/>
      <c r="N173" s="101"/>
      <c r="O173" s="102" t="str">
        <f t="shared" si="21"/>
        <v/>
      </c>
      <c r="P173" s="100"/>
      <c r="Q173" s="101"/>
      <c r="R173" s="101"/>
      <c r="S173" s="102" t="str">
        <f t="shared" si="22"/>
        <v/>
      </c>
      <c r="T173" s="104" t="str">
        <f t="shared" si="23"/>
        <v/>
      </c>
      <c r="U173" s="105" t="str">
        <f t="shared" si="16"/>
        <v xml:space="preserve">   </v>
      </c>
      <c r="V173" s="106" t="str">
        <f>IF(E173=0," ",IF(E173="H",IF(H173&lt;2000,VLOOKUP(K173,Minimas!$A$15:$G$29,7),IF(AND(H173&gt;1999,H173&lt;2003),VLOOKUP(K173,Minimas!$A$15:$G$29,6),IF(AND(H173&gt;2002,H173&lt;2005),VLOOKUP(K173,Minimas!$A$15:$G$29,5),IF(AND(H173&gt;2004,H173&lt;2007),VLOOKUP(K173,Minimas!$A$15:$G$29,4),VLOOKUP(K173,Minimas!$A$15:$G$29,3))))),IF(H173&lt;2000,VLOOKUP(K173,Minimas!$H$15:$N$29,7),IF(AND(H173&gt;1999,H173&lt;2003),VLOOKUP(K173,Minimas!$H$15:$N$29,6),IF(AND(H173&gt;2002,H173&lt;2005),VLOOKUP(K173,Minimas!$H$15:$N$29,5),IF(AND(H173&gt;2004,H173&lt;2007),VLOOKUP(K173,Minimas!$H$15:$N$29,4),VLOOKUP(K173,Minimas!$H$15:$N$29,3)))))))</f>
        <v xml:space="preserve"> </v>
      </c>
      <c r="W173" s="107" t="str">
        <f t="shared" si="17"/>
        <v/>
      </c>
      <c r="X173" s="42"/>
      <c r="Y173" s="42"/>
      <c r="AB173" s="113" t="e">
        <f>T173-HLOOKUP(V173,Minimas!$C$3:$CD$12,2,FALSE)</f>
        <v>#VALUE!</v>
      </c>
      <c r="AC173" s="113" t="e">
        <f>T173-HLOOKUP(V173,Minimas!$C$3:$CD$12,3,FALSE)</f>
        <v>#VALUE!</v>
      </c>
      <c r="AD173" s="113" t="e">
        <f>T173-HLOOKUP(V173,Minimas!$C$3:$CD$12,4,FALSE)</f>
        <v>#VALUE!</v>
      </c>
      <c r="AE173" s="113" t="e">
        <f>T173-HLOOKUP(V173,Minimas!$C$3:$CD$12,5,FALSE)</f>
        <v>#VALUE!</v>
      </c>
      <c r="AF173" s="113" t="e">
        <f>T173-HLOOKUP(V173,Minimas!$C$3:$CD$12,6,FALSE)</f>
        <v>#VALUE!</v>
      </c>
      <c r="AG173" s="113" t="e">
        <f>T173-HLOOKUP(V173,Minimas!$C$3:$CD$12,7,FALSE)</f>
        <v>#VALUE!</v>
      </c>
      <c r="AH173" s="113" t="e">
        <f>T173-HLOOKUP(V173,Minimas!$C$3:$CD$12,8,FALSE)</f>
        <v>#VALUE!</v>
      </c>
      <c r="AI173" s="113" t="e">
        <f>T173-HLOOKUP(V173,Minimas!$C$3:$CD$12,9,FALSE)</f>
        <v>#VALUE!</v>
      </c>
      <c r="AJ173" s="113" t="e">
        <f>T173-HLOOKUP(V173,Minimas!$C$3:$CD$12,10,FALSE)</f>
        <v>#VALUE!</v>
      </c>
      <c r="AK173" s="114" t="str">
        <f t="shared" si="18"/>
        <v xml:space="preserve"> </v>
      </c>
      <c r="AL173" s="114"/>
      <c r="AM173" s="114" t="str">
        <f t="shared" si="19"/>
        <v xml:space="preserve"> </v>
      </c>
      <c r="AN173" s="114" t="str">
        <f t="shared" si="20"/>
        <v xml:space="preserve"> </v>
      </c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</row>
    <row r="174" spans="2:107" s="5" customFormat="1" ht="30" customHeight="1" x14ac:dyDescent="0.2">
      <c r="B174" s="83"/>
      <c r="C174" s="86"/>
      <c r="D174" s="87"/>
      <c r="E174" s="89"/>
      <c r="F174" s="117"/>
      <c r="G174" s="118"/>
      <c r="H174" s="91"/>
      <c r="I174" s="94"/>
      <c r="J174" s="95"/>
      <c r="K174" s="81"/>
      <c r="L174" s="100"/>
      <c r="M174" s="101"/>
      <c r="N174" s="101"/>
      <c r="O174" s="102" t="str">
        <f t="shared" si="21"/>
        <v/>
      </c>
      <c r="P174" s="100"/>
      <c r="Q174" s="101"/>
      <c r="R174" s="101"/>
      <c r="S174" s="102" t="str">
        <f t="shared" si="22"/>
        <v/>
      </c>
      <c r="T174" s="104" t="str">
        <f t="shared" si="23"/>
        <v/>
      </c>
      <c r="U174" s="105" t="str">
        <f t="shared" si="16"/>
        <v xml:space="preserve">   </v>
      </c>
      <c r="V174" s="106" t="str">
        <f>IF(E174=0," ",IF(E174="H",IF(H174&lt;2000,VLOOKUP(K174,Minimas!$A$15:$G$29,7),IF(AND(H174&gt;1999,H174&lt;2003),VLOOKUP(K174,Minimas!$A$15:$G$29,6),IF(AND(H174&gt;2002,H174&lt;2005),VLOOKUP(K174,Minimas!$A$15:$G$29,5),IF(AND(H174&gt;2004,H174&lt;2007),VLOOKUP(K174,Minimas!$A$15:$G$29,4),VLOOKUP(K174,Minimas!$A$15:$G$29,3))))),IF(H174&lt;2000,VLOOKUP(K174,Minimas!$H$15:$N$29,7),IF(AND(H174&gt;1999,H174&lt;2003),VLOOKUP(K174,Minimas!$H$15:$N$29,6),IF(AND(H174&gt;2002,H174&lt;2005),VLOOKUP(K174,Minimas!$H$15:$N$29,5),IF(AND(H174&gt;2004,H174&lt;2007),VLOOKUP(K174,Minimas!$H$15:$N$29,4),VLOOKUP(K174,Minimas!$H$15:$N$29,3)))))))</f>
        <v xml:space="preserve"> </v>
      </c>
      <c r="W174" s="107" t="str">
        <f t="shared" si="17"/>
        <v/>
      </c>
      <c r="X174" s="42"/>
      <c r="Y174" s="42"/>
      <c r="AB174" s="113" t="e">
        <f>T174-HLOOKUP(V174,Minimas!$C$3:$CD$12,2,FALSE)</f>
        <v>#VALUE!</v>
      </c>
      <c r="AC174" s="113" t="e">
        <f>T174-HLOOKUP(V174,Minimas!$C$3:$CD$12,3,FALSE)</f>
        <v>#VALUE!</v>
      </c>
      <c r="AD174" s="113" t="e">
        <f>T174-HLOOKUP(V174,Minimas!$C$3:$CD$12,4,FALSE)</f>
        <v>#VALUE!</v>
      </c>
      <c r="AE174" s="113" t="e">
        <f>T174-HLOOKUP(V174,Minimas!$C$3:$CD$12,5,FALSE)</f>
        <v>#VALUE!</v>
      </c>
      <c r="AF174" s="113" t="e">
        <f>T174-HLOOKUP(V174,Minimas!$C$3:$CD$12,6,FALSE)</f>
        <v>#VALUE!</v>
      </c>
      <c r="AG174" s="113" t="e">
        <f>T174-HLOOKUP(V174,Minimas!$C$3:$CD$12,7,FALSE)</f>
        <v>#VALUE!</v>
      </c>
      <c r="AH174" s="113" t="e">
        <f>T174-HLOOKUP(V174,Minimas!$C$3:$CD$12,8,FALSE)</f>
        <v>#VALUE!</v>
      </c>
      <c r="AI174" s="113" t="e">
        <f>T174-HLOOKUP(V174,Minimas!$C$3:$CD$12,9,FALSE)</f>
        <v>#VALUE!</v>
      </c>
      <c r="AJ174" s="113" t="e">
        <f>T174-HLOOKUP(V174,Minimas!$C$3:$CD$12,10,FALSE)</f>
        <v>#VALUE!</v>
      </c>
      <c r="AK174" s="114" t="str">
        <f t="shared" si="18"/>
        <v xml:space="preserve"> </v>
      </c>
      <c r="AL174" s="114"/>
      <c r="AM174" s="114" t="str">
        <f t="shared" si="19"/>
        <v xml:space="preserve"> </v>
      </c>
      <c r="AN174" s="114" t="str">
        <f t="shared" si="20"/>
        <v xml:space="preserve"> </v>
      </c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</row>
    <row r="175" spans="2:107" s="5" customFormat="1" ht="30" customHeight="1" x14ac:dyDescent="0.2">
      <c r="B175" s="83"/>
      <c r="C175" s="86"/>
      <c r="D175" s="87"/>
      <c r="E175" s="89"/>
      <c r="F175" s="117"/>
      <c r="G175" s="118"/>
      <c r="H175" s="91"/>
      <c r="I175" s="94"/>
      <c r="J175" s="95"/>
      <c r="K175" s="81"/>
      <c r="L175" s="100"/>
      <c r="M175" s="101"/>
      <c r="N175" s="101"/>
      <c r="O175" s="102" t="str">
        <f t="shared" si="21"/>
        <v/>
      </c>
      <c r="P175" s="100"/>
      <c r="Q175" s="101"/>
      <c r="R175" s="101"/>
      <c r="S175" s="102" t="str">
        <f t="shared" si="22"/>
        <v/>
      </c>
      <c r="T175" s="104" t="str">
        <f t="shared" si="23"/>
        <v/>
      </c>
      <c r="U175" s="105" t="str">
        <f t="shared" si="16"/>
        <v xml:space="preserve">   </v>
      </c>
      <c r="V175" s="106" t="str">
        <f>IF(E175=0," ",IF(E175="H",IF(H175&lt;2000,VLOOKUP(K175,Minimas!$A$15:$G$29,7),IF(AND(H175&gt;1999,H175&lt;2003),VLOOKUP(K175,Minimas!$A$15:$G$29,6),IF(AND(H175&gt;2002,H175&lt;2005),VLOOKUP(K175,Minimas!$A$15:$G$29,5),IF(AND(H175&gt;2004,H175&lt;2007),VLOOKUP(K175,Minimas!$A$15:$G$29,4),VLOOKUP(K175,Minimas!$A$15:$G$29,3))))),IF(H175&lt;2000,VLOOKUP(K175,Minimas!$H$15:$N$29,7),IF(AND(H175&gt;1999,H175&lt;2003),VLOOKUP(K175,Minimas!$H$15:$N$29,6),IF(AND(H175&gt;2002,H175&lt;2005),VLOOKUP(K175,Minimas!$H$15:$N$29,5),IF(AND(H175&gt;2004,H175&lt;2007),VLOOKUP(K175,Minimas!$H$15:$N$29,4),VLOOKUP(K175,Minimas!$H$15:$N$29,3)))))))</f>
        <v xml:space="preserve"> </v>
      </c>
      <c r="W175" s="107" t="str">
        <f t="shared" si="17"/>
        <v/>
      </c>
      <c r="X175" s="42"/>
      <c r="Y175" s="42"/>
      <c r="AB175" s="113" t="e">
        <f>T175-HLOOKUP(V175,Minimas!$C$3:$CD$12,2,FALSE)</f>
        <v>#VALUE!</v>
      </c>
      <c r="AC175" s="113" t="e">
        <f>T175-HLOOKUP(V175,Minimas!$C$3:$CD$12,3,FALSE)</f>
        <v>#VALUE!</v>
      </c>
      <c r="AD175" s="113" t="e">
        <f>T175-HLOOKUP(V175,Minimas!$C$3:$CD$12,4,FALSE)</f>
        <v>#VALUE!</v>
      </c>
      <c r="AE175" s="113" t="e">
        <f>T175-HLOOKUP(V175,Minimas!$C$3:$CD$12,5,FALSE)</f>
        <v>#VALUE!</v>
      </c>
      <c r="AF175" s="113" t="e">
        <f>T175-HLOOKUP(V175,Minimas!$C$3:$CD$12,6,FALSE)</f>
        <v>#VALUE!</v>
      </c>
      <c r="AG175" s="113" t="e">
        <f>T175-HLOOKUP(V175,Minimas!$C$3:$CD$12,7,FALSE)</f>
        <v>#VALUE!</v>
      </c>
      <c r="AH175" s="113" t="e">
        <f>T175-HLOOKUP(V175,Minimas!$C$3:$CD$12,8,FALSE)</f>
        <v>#VALUE!</v>
      </c>
      <c r="AI175" s="113" t="e">
        <f>T175-HLOOKUP(V175,Minimas!$C$3:$CD$12,9,FALSE)</f>
        <v>#VALUE!</v>
      </c>
      <c r="AJ175" s="113" t="e">
        <f>T175-HLOOKUP(V175,Minimas!$C$3:$CD$12,10,FALSE)</f>
        <v>#VALUE!</v>
      </c>
      <c r="AK175" s="114" t="str">
        <f t="shared" si="18"/>
        <v xml:space="preserve"> </v>
      </c>
      <c r="AL175" s="114"/>
      <c r="AM175" s="114" t="str">
        <f t="shared" si="19"/>
        <v xml:space="preserve"> </v>
      </c>
      <c r="AN175" s="114" t="str">
        <f t="shared" si="20"/>
        <v xml:space="preserve"> </v>
      </c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</row>
    <row r="176" spans="2:107" s="5" customFormat="1" ht="30" customHeight="1" x14ac:dyDescent="0.2">
      <c r="B176" s="83"/>
      <c r="C176" s="86"/>
      <c r="D176" s="87"/>
      <c r="E176" s="89"/>
      <c r="F176" s="117"/>
      <c r="G176" s="118"/>
      <c r="H176" s="91"/>
      <c r="I176" s="94"/>
      <c r="J176" s="95"/>
      <c r="K176" s="81"/>
      <c r="L176" s="100"/>
      <c r="M176" s="101"/>
      <c r="N176" s="101"/>
      <c r="O176" s="102" t="str">
        <f t="shared" si="21"/>
        <v/>
      </c>
      <c r="P176" s="100"/>
      <c r="Q176" s="101"/>
      <c r="R176" s="101"/>
      <c r="S176" s="102" t="str">
        <f t="shared" si="22"/>
        <v/>
      </c>
      <c r="T176" s="104" t="str">
        <f t="shared" si="23"/>
        <v/>
      </c>
      <c r="U176" s="105" t="str">
        <f t="shared" si="16"/>
        <v xml:space="preserve">   </v>
      </c>
      <c r="V176" s="106" t="str">
        <f>IF(E176=0," ",IF(E176="H",IF(H176&lt;2000,VLOOKUP(K176,Minimas!$A$15:$G$29,7),IF(AND(H176&gt;1999,H176&lt;2003),VLOOKUP(K176,Minimas!$A$15:$G$29,6),IF(AND(H176&gt;2002,H176&lt;2005),VLOOKUP(K176,Minimas!$A$15:$G$29,5),IF(AND(H176&gt;2004,H176&lt;2007),VLOOKUP(K176,Minimas!$A$15:$G$29,4),VLOOKUP(K176,Minimas!$A$15:$G$29,3))))),IF(H176&lt;2000,VLOOKUP(K176,Minimas!$H$15:$N$29,7),IF(AND(H176&gt;1999,H176&lt;2003),VLOOKUP(K176,Minimas!$H$15:$N$29,6),IF(AND(H176&gt;2002,H176&lt;2005),VLOOKUP(K176,Minimas!$H$15:$N$29,5),IF(AND(H176&gt;2004,H176&lt;2007),VLOOKUP(K176,Minimas!$H$15:$N$29,4),VLOOKUP(K176,Minimas!$H$15:$N$29,3)))))))</f>
        <v xml:space="preserve"> </v>
      </c>
      <c r="W176" s="107" t="str">
        <f t="shared" si="17"/>
        <v/>
      </c>
      <c r="X176" s="42"/>
      <c r="Y176" s="42"/>
      <c r="AB176" s="113" t="e">
        <f>T176-HLOOKUP(V176,Minimas!$C$3:$CD$12,2,FALSE)</f>
        <v>#VALUE!</v>
      </c>
      <c r="AC176" s="113" t="e">
        <f>T176-HLOOKUP(V176,Minimas!$C$3:$CD$12,3,FALSE)</f>
        <v>#VALUE!</v>
      </c>
      <c r="AD176" s="113" t="e">
        <f>T176-HLOOKUP(V176,Minimas!$C$3:$CD$12,4,FALSE)</f>
        <v>#VALUE!</v>
      </c>
      <c r="AE176" s="113" t="e">
        <f>T176-HLOOKUP(V176,Minimas!$C$3:$CD$12,5,FALSE)</f>
        <v>#VALUE!</v>
      </c>
      <c r="AF176" s="113" t="e">
        <f>T176-HLOOKUP(V176,Minimas!$C$3:$CD$12,6,FALSE)</f>
        <v>#VALUE!</v>
      </c>
      <c r="AG176" s="113" t="e">
        <f>T176-HLOOKUP(V176,Minimas!$C$3:$CD$12,7,FALSE)</f>
        <v>#VALUE!</v>
      </c>
      <c r="AH176" s="113" t="e">
        <f>T176-HLOOKUP(V176,Minimas!$C$3:$CD$12,8,FALSE)</f>
        <v>#VALUE!</v>
      </c>
      <c r="AI176" s="113" t="e">
        <f>T176-HLOOKUP(V176,Minimas!$C$3:$CD$12,9,FALSE)</f>
        <v>#VALUE!</v>
      </c>
      <c r="AJ176" s="113" t="e">
        <f>T176-HLOOKUP(V176,Minimas!$C$3:$CD$12,10,FALSE)</f>
        <v>#VALUE!</v>
      </c>
      <c r="AK176" s="114" t="str">
        <f t="shared" si="18"/>
        <v xml:space="preserve"> </v>
      </c>
      <c r="AL176" s="114"/>
      <c r="AM176" s="114" t="str">
        <f t="shared" si="19"/>
        <v xml:space="preserve"> </v>
      </c>
      <c r="AN176" s="114" t="str">
        <f t="shared" si="20"/>
        <v xml:space="preserve"> </v>
      </c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</row>
    <row r="177" spans="2:107" s="5" customFormat="1" ht="30" customHeight="1" x14ac:dyDescent="0.2">
      <c r="B177" s="83"/>
      <c r="C177" s="86"/>
      <c r="D177" s="87"/>
      <c r="E177" s="89"/>
      <c r="F177" s="117"/>
      <c r="G177" s="118"/>
      <c r="H177" s="91"/>
      <c r="I177" s="94"/>
      <c r="J177" s="95"/>
      <c r="K177" s="81"/>
      <c r="L177" s="100"/>
      <c r="M177" s="101"/>
      <c r="N177" s="101"/>
      <c r="O177" s="102" t="str">
        <f t="shared" si="21"/>
        <v/>
      </c>
      <c r="P177" s="100"/>
      <c r="Q177" s="101"/>
      <c r="R177" s="101"/>
      <c r="S177" s="102" t="str">
        <f t="shared" si="22"/>
        <v/>
      </c>
      <c r="T177" s="104" t="str">
        <f t="shared" si="23"/>
        <v/>
      </c>
      <c r="U177" s="105" t="str">
        <f t="shared" si="16"/>
        <v xml:space="preserve">   </v>
      </c>
      <c r="V177" s="106" t="str">
        <f>IF(E177=0," ",IF(E177="H",IF(H177&lt;2000,VLOOKUP(K177,Minimas!$A$15:$G$29,7),IF(AND(H177&gt;1999,H177&lt;2003),VLOOKUP(K177,Minimas!$A$15:$G$29,6),IF(AND(H177&gt;2002,H177&lt;2005),VLOOKUP(K177,Minimas!$A$15:$G$29,5),IF(AND(H177&gt;2004,H177&lt;2007),VLOOKUP(K177,Minimas!$A$15:$G$29,4),VLOOKUP(K177,Minimas!$A$15:$G$29,3))))),IF(H177&lt;2000,VLOOKUP(K177,Minimas!$H$15:$N$29,7),IF(AND(H177&gt;1999,H177&lt;2003),VLOOKUP(K177,Minimas!$H$15:$N$29,6),IF(AND(H177&gt;2002,H177&lt;2005),VLOOKUP(K177,Minimas!$H$15:$N$29,5),IF(AND(H177&gt;2004,H177&lt;2007),VLOOKUP(K177,Minimas!$H$15:$N$29,4),VLOOKUP(K177,Minimas!$H$15:$N$29,3)))))))</f>
        <v xml:space="preserve"> </v>
      </c>
      <c r="W177" s="107" t="str">
        <f t="shared" si="17"/>
        <v/>
      </c>
      <c r="X177" s="42"/>
      <c r="Y177" s="42"/>
      <c r="AB177" s="113" t="e">
        <f>T177-HLOOKUP(V177,Minimas!$C$3:$CD$12,2,FALSE)</f>
        <v>#VALUE!</v>
      </c>
      <c r="AC177" s="113" t="e">
        <f>T177-HLOOKUP(V177,Minimas!$C$3:$CD$12,3,FALSE)</f>
        <v>#VALUE!</v>
      </c>
      <c r="AD177" s="113" t="e">
        <f>T177-HLOOKUP(V177,Minimas!$C$3:$CD$12,4,FALSE)</f>
        <v>#VALUE!</v>
      </c>
      <c r="AE177" s="113" t="e">
        <f>T177-HLOOKUP(V177,Minimas!$C$3:$CD$12,5,FALSE)</f>
        <v>#VALUE!</v>
      </c>
      <c r="AF177" s="113" t="e">
        <f>T177-HLOOKUP(V177,Minimas!$C$3:$CD$12,6,FALSE)</f>
        <v>#VALUE!</v>
      </c>
      <c r="AG177" s="113" t="e">
        <f>T177-HLOOKUP(V177,Minimas!$C$3:$CD$12,7,FALSE)</f>
        <v>#VALUE!</v>
      </c>
      <c r="AH177" s="113" t="e">
        <f>T177-HLOOKUP(V177,Minimas!$C$3:$CD$12,8,FALSE)</f>
        <v>#VALUE!</v>
      </c>
      <c r="AI177" s="113" t="e">
        <f>T177-HLOOKUP(V177,Minimas!$C$3:$CD$12,9,FALSE)</f>
        <v>#VALUE!</v>
      </c>
      <c r="AJ177" s="113" t="e">
        <f>T177-HLOOKUP(V177,Minimas!$C$3:$CD$12,10,FALSE)</f>
        <v>#VALUE!</v>
      </c>
      <c r="AK177" s="114" t="str">
        <f t="shared" si="18"/>
        <v xml:space="preserve"> </v>
      </c>
      <c r="AL177" s="114"/>
      <c r="AM177" s="114" t="str">
        <f t="shared" si="19"/>
        <v xml:space="preserve"> </v>
      </c>
      <c r="AN177" s="114" t="str">
        <f t="shared" si="20"/>
        <v xml:space="preserve"> </v>
      </c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</row>
    <row r="178" spans="2:107" s="5" customFormat="1" ht="30" customHeight="1" x14ac:dyDescent="0.2">
      <c r="B178" s="83"/>
      <c r="C178" s="86"/>
      <c r="D178" s="87"/>
      <c r="E178" s="89"/>
      <c r="F178" s="117"/>
      <c r="G178" s="118"/>
      <c r="H178" s="91"/>
      <c r="I178" s="94"/>
      <c r="J178" s="95"/>
      <c r="K178" s="81"/>
      <c r="L178" s="100"/>
      <c r="M178" s="101"/>
      <c r="N178" s="101"/>
      <c r="O178" s="102" t="str">
        <f t="shared" si="21"/>
        <v/>
      </c>
      <c r="P178" s="100"/>
      <c r="Q178" s="101"/>
      <c r="R178" s="101"/>
      <c r="S178" s="102" t="str">
        <f t="shared" si="22"/>
        <v/>
      </c>
      <c r="T178" s="104" t="str">
        <f t="shared" si="23"/>
        <v/>
      </c>
      <c r="U178" s="105" t="str">
        <f t="shared" si="16"/>
        <v xml:space="preserve">   </v>
      </c>
      <c r="V178" s="106" t="str">
        <f>IF(E178=0," ",IF(E178="H",IF(H178&lt;2000,VLOOKUP(K178,Minimas!$A$15:$G$29,7),IF(AND(H178&gt;1999,H178&lt;2003),VLOOKUP(K178,Minimas!$A$15:$G$29,6),IF(AND(H178&gt;2002,H178&lt;2005),VLOOKUP(K178,Minimas!$A$15:$G$29,5),IF(AND(H178&gt;2004,H178&lt;2007),VLOOKUP(K178,Minimas!$A$15:$G$29,4),VLOOKUP(K178,Minimas!$A$15:$G$29,3))))),IF(H178&lt;2000,VLOOKUP(K178,Minimas!$H$15:$N$29,7),IF(AND(H178&gt;1999,H178&lt;2003),VLOOKUP(K178,Minimas!$H$15:$N$29,6),IF(AND(H178&gt;2002,H178&lt;2005),VLOOKUP(K178,Minimas!$H$15:$N$29,5),IF(AND(H178&gt;2004,H178&lt;2007),VLOOKUP(K178,Minimas!$H$15:$N$29,4),VLOOKUP(K178,Minimas!$H$15:$N$29,3)))))))</f>
        <v xml:space="preserve"> </v>
      </c>
      <c r="W178" s="107" t="str">
        <f t="shared" si="17"/>
        <v/>
      </c>
      <c r="X178" s="42"/>
      <c r="Y178" s="42"/>
      <c r="AB178" s="113" t="e">
        <f>T178-HLOOKUP(V178,Minimas!$C$3:$CD$12,2,FALSE)</f>
        <v>#VALUE!</v>
      </c>
      <c r="AC178" s="113" t="e">
        <f>T178-HLOOKUP(V178,Minimas!$C$3:$CD$12,3,FALSE)</f>
        <v>#VALUE!</v>
      </c>
      <c r="AD178" s="113" t="e">
        <f>T178-HLOOKUP(V178,Minimas!$C$3:$CD$12,4,FALSE)</f>
        <v>#VALUE!</v>
      </c>
      <c r="AE178" s="113" t="e">
        <f>T178-HLOOKUP(V178,Minimas!$C$3:$CD$12,5,FALSE)</f>
        <v>#VALUE!</v>
      </c>
      <c r="AF178" s="113" t="e">
        <f>T178-HLOOKUP(V178,Minimas!$C$3:$CD$12,6,FALSE)</f>
        <v>#VALUE!</v>
      </c>
      <c r="AG178" s="113" t="e">
        <f>T178-HLOOKUP(V178,Minimas!$C$3:$CD$12,7,FALSE)</f>
        <v>#VALUE!</v>
      </c>
      <c r="AH178" s="113" t="e">
        <f>T178-HLOOKUP(V178,Minimas!$C$3:$CD$12,8,FALSE)</f>
        <v>#VALUE!</v>
      </c>
      <c r="AI178" s="113" t="e">
        <f>T178-HLOOKUP(V178,Minimas!$C$3:$CD$12,9,FALSE)</f>
        <v>#VALUE!</v>
      </c>
      <c r="AJ178" s="113" t="e">
        <f>T178-HLOOKUP(V178,Minimas!$C$3:$CD$12,10,FALSE)</f>
        <v>#VALUE!</v>
      </c>
      <c r="AK178" s="114" t="str">
        <f t="shared" si="18"/>
        <v xml:space="preserve"> </v>
      </c>
      <c r="AL178" s="114"/>
      <c r="AM178" s="114" t="str">
        <f t="shared" si="19"/>
        <v xml:space="preserve"> </v>
      </c>
      <c r="AN178" s="114" t="str">
        <f t="shared" si="20"/>
        <v xml:space="preserve"> </v>
      </c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</row>
    <row r="179" spans="2:107" s="5" customFormat="1" ht="30" customHeight="1" x14ac:dyDescent="0.2">
      <c r="B179" s="83"/>
      <c r="C179" s="86"/>
      <c r="D179" s="87"/>
      <c r="E179" s="89"/>
      <c r="F179" s="117"/>
      <c r="G179" s="118"/>
      <c r="H179" s="91"/>
      <c r="I179" s="94"/>
      <c r="J179" s="95"/>
      <c r="K179" s="81"/>
      <c r="L179" s="100"/>
      <c r="M179" s="101"/>
      <c r="N179" s="101"/>
      <c r="O179" s="102" t="str">
        <f t="shared" si="21"/>
        <v/>
      </c>
      <c r="P179" s="100"/>
      <c r="Q179" s="101"/>
      <c r="R179" s="101"/>
      <c r="S179" s="102" t="str">
        <f t="shared" si="22"/>
        <v/>
      </c>
      <c r="T179" s="104" t="str">
        <f t="shared" si="23"/>
        <v/>
      </c>
      <c r="U179" s="105" t="str">
        <f t="shared" si="16"/>
        <v xml:space="preserve">   </v>
      </c>
      <c r="V179" s="106" t="str">
        <f>IF(E179=0," ",IF(E179="H",IF(H179&lt;2000,VLOOKUP(K179,Minimas!$A$15:$G$29,7),IF(AND(H179&gt;1999,H179&lt;2003),VLOOKUP(K179,Minimas!$A$15:$G$29,6),IF(AND(H179&gt;2002,H179&lt;2005),VLOOKUP(K179,Minimas!$A$15:$G$29,5),IF(AND(H179&gt;2004,H179&lt;2007),VLOOKUP(K179,Minimas!$A$15:$G$29,4),VLOOKUP(K179,Minimas!$A$15:$G$29,3))))),IF(H179&lt;2000,VLOOKUP(K179,Minimas!$H$15:$N$29,7),IF(AND(H179&gt;1999,H179&lt;2003),VLOOKUP(K179,Minimas!$H$15:$N$29,6),IF(AND(H179&gt;2002,H179&lt;2005),VLOOKUP(K179,Minimas!$H$15:$N$29,5),IF(AND(H179&gt;2004,H179&lt;2007),VLOOKUP(K179,Minimas!$H$15:$N$29,4),VLOOKUP(K179,Minimas!$H$15:$N$29,3)))))))</f>
        <v xml:space="preserve"> </v>
      </c>
      <c r="W179" s="107" t="str">
        <f t="shared" si="17"/>
        <v/>
      </c>
      <c r="X179" s="42"/>
      <c r="Y179" s="42"/>
      <c r="AB179" s="113" t="e">
        <f>T179-HLOOKUP(V179,Minimas!$C$3:$CD$12,2,FALSE)</f>
        <v>#VALUE!</v>
      </c>
      <c r="AC179" s="113" t="e">
        <f>T179-HLOOKUP(V179,Minimas!$C$3:$CD$12,3,FALSE)</f>
        <v>#VALUE!</v>
      </c>
      <c r="AD179" s="113" t="e">
        <f>T179-HLOOKUP(V179,Minimas!$C$3:$CD$12,4,FALSE)</f>
        <v>#VALUE!</v>
      </c>
      <c r="AE179" s="113" t="e">
        <f>T179-HLOOKUP(V179,Minimas!$C$3:$CD$12,5,FALSE)</f>
        <v>#VALUE!</v>
      </c>
      <c r="AF179" s="113" t="e">
        <f>T179-HLOOKUP(V179,Minimas!$C$3:$CD$12,6,FALSE)</f>
        <v>#VALUE!</v>
      </c>
      <c r="AG179" s="113" t="e">
        <f>T179-HLOOKUP(V179,Minimas!$C$3:$CD$12,7,FALSE)</f>
        <v>#VALUE!</v>
      </c>
      <c r="AH179" s="113" t="e">
        <f>T179-HLOOKUP(V179,Minimas!$C$3:$CD$12,8,FALSE)</f>
        <v>#VALUE!</v>
      </c>
      <c r="AI179" s="113" t="e">
        <f>T179-HLOOKUP(V179,Minimas!$C$3:$CD$12,9,FALSE)</f>
        <v>#VALUE!</v>
      </c>
      <c r="AJ179" s="113" t="e">
        <f>T179-HLOOKUP(V179,Minimas!$C$3:$CD$12,10,FALSE)</f>
        <v>#VALUE!</v>
      </c>
      <c r="AK179" s="114" t="str">
        <f t="shared" si="18"/>
        <v xml:space="preserve"> </v>
      </c>
      <c r="AL179" s="114"/>
      <c r="AM179" s="114" t="str">
        <f t="shared" si="19"/>
        <v xml:space="preserve"> </v>
      </c>
      <c r="AN179" s="114" t="str">
        <f t="shared" si="20"/>
        <v xml:space="preserve"> </v>
      </c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</row>
    <row r="180" spans="2:107" s="5" customFormat="1" ht="30" customHeight="1" x14ac:dyDescent="0.2">
      <c r="B180" s="83"/>
      <c r="C180" s="86"/>
      <c r="D180" s="87"/>
      <c r="E180" s="89"/>
      <c r="F180" s="117"/>
      <c r="G180" s="118"/>
      <c r="H180" s="91"/>
      <c r="I180" s="94"/>
      <c r="J180" s="95"/>
      <c r="K180" s="81"/>
      <c r="L180" s="100"/>
      <c r="M180" s="101"/>
      <c r="N180" s="101"/>
      <c r="O180" s="102" t="str">
        <f t="shared" si="21"/>
        <v/>
      </c>
      <c r="P180" s="100"/>
      <c r="Q180" s="101"/>
      <c r="R180" s="101"/>
      <c r="S180" s="102" t="str">
        <f t="shared" si="22"/>
        <v/>
      </c>
      <c r="T180" s="104" t="str">
        <f t="shared" si="23"/>
        <v/>
      </c>
      <c r="U180" s="105" t="str">
        <f t="shared" si="16"/>
        <v xml:space="preserve">   </v>
      </c>
      <c r="V180" s="106" t="str">
        <f>IF(E180=0," ",IF(E180="H",IF(H180&lt;2000,VLOOKUP(K180,Minimas!$A$15:$G$29,7),IF(AND(H180&gt;1999,H180&lt;2003),VLOOKUP(K180,Minimas!$A$15:$G$29,6),IF(AND(H180&gt;2002,H180&lt;2005),VLOOKUP(K180,Minimas!$A$15:$G$29,5),IF(AND(H180&gt;2004,H180&lt;2007),VLOOKUP(K180,Minimas!$A$15:$G$29,4),VLOOKUP(K180,Minimas!$A$15:$G$29,3))))),IF(H180&lt;2000,VLOOKUP(K180,Minimas!$H$15:$N$29,7),IF(AND(H180&gt;1999,H180&lt;2003),VLOOKUP(K180,Minimas!$H$15:$N$29,6),IF(AND(H180&gt;2002,H180&lt;2005),VLOOKUP(K180,Minimas!$H$15:$N$29,5),IF(AND(H180&gt;2004,H180&lt;2007),VLOOKUP(K180,Minimas!$H$15:$N$29,4),VLOOKUP(K180,Minimas!$H$15:$N$29,3)))))))</f>
        <v xml:space="preserve"> </v>
      </c>
      <c r="W180" s="107" t="str">
        <f t="shared" si="17"/>
        <v/>
      </c>
      <c r="X180" s="42"/>
      <c r="Y180" s="42"/>
      <c r="AB180" s="113" t="e">
        <f>T180-HLOOKUP(V180,Minimas!$C$3:$CD$12,2,FALSE)</f>
        <v>#VALUE!</v>
      </c>
      <c r="AC180" s="113" t="e">
        <f>T180-HLOOKUP(V180,Minimas!$C$3:$CD$12,3,FALSE)</f>
        <v>#VALUE!</v>
      </c>
      <c r="AD180" s="113" t="e">
        <f>T180-HLOOKUP(V180,Minimas!$C$3:$CD$12,4,FALSE)</f>
        <v>#VALUE!</v>
      </c>
      <c r="AE180" s="113" t="e">
        <f>T180-HLOOKUP(V180,Minimas!$C$3:$CD$12,5,FALSE)</f>
        <v>#VALUE!</v>
      </c>
      <c r="AF180" s="113" t="e">
        <f>T180-HLOOKUP(V180,Minimas!$C$3:$CD$12,6,FALSE)</f>
        <v>#VALUE!</v>
      </c>
      <c r="AG180" s="113" t="e">
        <f>T180-HLOOKUP(V180,Minimas!$C$3:$CD$12,7,FALSE)</f>
        <v>#VALUE!</v>
      </c>
      <c r="AH180" s="113" t="e">
        <f>T180-HLOOKUP(V180,Minimas!$C$3:$CD$12,8,FALSE)</f>
        <v>#VALUE!</v>
      </c>
      <c r="AI180" s="113" t="e">
        <f>T180-HLOOKUP(V180,Minimas!$C$3:$CD$12,9,FALSE)</f>
        <v>#VALUE!</v>
      </c>
      <c r="AJ180" s="113" t="e">
        <f>T180-HLOOKUP(V180,Minimas!$C$3:$CD$12,10,FALSE)</f>
        <v>#VALUE!</v>
      </c>
      <c r="AK180" s="114" t="str">
        <f t="shared" si="18"/>
        <v xml:space="preserve"> </v>
      </c>
      <c r="AL180" s="114"/>
      <c r="AM180" s="114" t="str">
        <f t="shared" si="19"/>
        <v xml:space="preserve"> </v>
      </c>
      <c r="AN180" s="114" t="str">
        <f t="shared" si="20"/>
        <v xml:space="preserve"> </v>
      </c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</row>
    <row r="181" spans="2:107" s="5" customFormat="1" ht="30" customHeight="1" x14ac:dyDescent="0.2">
      <c r="B181" s="83"/>
      <c r="C181" s="86"/>
      <c r="D181" s="87"/>
      <c r="E181" s="89"/>
      <c r="F181" s="117"/>
      <c r="G181" s="118"/>
      <c r="H181" s="91"/>
      <c r="I181" s="94"/>
      <c r="J181" s="95"/>
      <c r="K181" s="81"/>
      <c r="L181" s="100"/>
      <c r="M181" s="101"/>
      <c r="N181" s="101"/>
      <c r="O181" s="102" t="str">
        <f t="shared" si="21"/>
        <v/>
      </c>
      <c r="P181" s="100"/>
      <c r="Q181" s="101"/>
      <c r="R181" s="101"/>
      <c r="S181" s="102" t="str">
        <f t="shared" si="22"/>
        <v/>
      </c>
      <c r="T181" s="104" t="str">
        <f t="shared" si="23"/>
        <v/>
      </c>
      <c r="U181" s="105" t="str">
        <f t="shared" si="16"/>
        <v xml:space="preserve">   </v>
      </c>
      <c r="V181" s="106" t="str">
        <f>IF(E181=0," ",IF(E181="H",IF(H181&lt;2000,VLOOKUP(K181,Minimas!$A$15:$G$29,7),IF(AND(H181&gt;1999,H181&lt;2003),VLOOKUP(K181,Minimas!$A$15:$G$29,6),IF(AND(H181&gt;2002,H181&lt;2005),VLOOKUP(K181,Minimas!$A$15:$G$29,5),IF(AND(H181&gt;2004,H181&lt;2007),VLOOKUP(K181,Minimas!$A$15:$G$29,4),VLOOKUP(K181,Minimas!$A$15:$G$29,3))))),IF(H181&lt;2000,VLOOKUP(K181,Minimas!$H$15:$N$29,7),IF(AND(H181&gt;1999,H181&lt;2003),VLOOKUP(K181,Minimas!$H$15:$N$29,6),IF(AND(H181&gt;2002,H181&lt;2005),VLOOKUP(K181,Minimas!$H$15:$N$29,5),IF(AND(H181&gt;2004,H181&lt;2007),VLOOKUP(K181,Minimas!$H$15:$N$29,4),VLOOKUP(K181,Minimas!$H$15:$N$29,3)))))))</f>
        <v xml:space="preserve"> </v>
      </c>
      <c r="W181" s="107" t="str">
        <f t="shared" si="17"/>
        <v/>
      </c>
      <c r="X181" s="42"/>
      <c r="Y181" s="42"/>
      <c r="AB181" s="113" t="e">
        <f>T181-HLOOKUP(V181,Minimas!$C$3:$CD$12,2,FALSE)</f>
        <v>#VALUE!</v>
      </c>
      <c r="AC181" s="113" t="e">
        <f>T181-HLOOKUP(V181,Minimas!$C$3:$CD$12,3,FALSE)</f>
        <v>#VALUE!</v>
      </c>
      <c r="AD181" s="113" t="e">
        <f>T181-HLOOKUP(V181,Minimas!$C$3:$CD$12,4,FALSE)</f>
        <v>#VALUE!</v>
      </c>
      <c r="AE181" s="113" t="e">
        <f>T181-HLOOKUP(V181,Minimas!$C$3:$CD$12,5,FALSE)</f>
        <v>#VALUE!</v>
      </c>
      <c r="AF181" s="113" t="e">
        <f>T181-HLOOKUP(V181,Minimas!$C$3:$CD$12,6,FALSE)</f>
        <v>#VALUE!</v>
      </c>
      <c r="AG181" s="113" t="e">
        <f>T181-HLOOKUP(V181,Minimas!$C$3:$CD$12,7,FALSE)</f>
        <v>#VALUE!</v>
      </c>
      <c r="AH181" s="113" t="e">
        <f>T181-HLOOKUP(V181,Minimas!$C$3:$CD$12,8,FALSE)</f>
        <v>#VALUE!</v>
      </c>
      <c r="AI181" s="113" t="e">
        <f>T181-HLOOKUP(V181,Minimas!$C$3:$CD$12,9,FALSE)</f>
        <v>#VALUE!</v>
      </c>
      <c r="AJ181" s="113" t="e">
        <f>T181-HLOOKUP(V181,Minimas!$C$3:$CD$12,10,FALSE)</f>
        <v>#VALUE!</v>
      </c>
      <c r="AK181" s="114" t="str">
        <f t="shared" si="18"/>
        <v xml:space="preserve"> </v>
      </c>
      <c r="AL181" s="114"/>
      <c r="AM181" s="114" t="str">
        <f t="shared" si="19"/>
        <v xml:space="preserve"> </v>
      </c>
      <c r="AN181" s="114" t="str">
        <f t="shared" si="20"/>
        <v xml:space="preserve"> </v>
      </c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</row>
    <row r="182" spans="2:107" s="5" customFormat="1" ht="30" customHeight="1" x14ac:dyDescent="0.2">
      <c r="B182" s="83"/>
      <c r="C182" s="86"/>
      <c r="D182" s="87"/>
      <c r="E182" s="89"/>
      <c r="F182" s="117"/>
      <c r="G182" s="118"/>
      <c r="H182" s="91"/>
      <c r="I182" s="94"/>
      <c r="J182" s="95"/>
      <c r="K182" s="81"/>
      <c r="L182" s="100"/>
      <c r="M182" s="101"/>
      <c r="N182" s="101"/>
      <c r="O182" s="102" t="str">
        <f t="shared" si="21"/>
        <v/>
      </c>
      <c r="P182" s="100"/>
      <c r="Q182" s="101"/>
      <c r="R182" s="101"/>
      <c r="S182" s="102" t="str">
        <f t="shared" si="22"/>
        <v/>
      </c>
      <c r="T182" s="104" t="str">
        <f t="shared" si="23"/>
        <v/>
      </c>
      <c r="U182" s="105" t="str">
        <f t="shared" si="16"/>
        <v xml:space="preserve">   </v>
      </c>
      <c r="V182" s="106" t="str">
        <f>IF(E182=0," ",IF(E182="H",IF(H182&lt;2000,VLOOKUP(K182,Minimas!$A$15:$G$29,7),IF(AND(H182&gt;1999,H182&lt;2003),VLOOKUP(K182,Minimas!$A$15:$G$29,6),IF(AND(H182&gt;2002,H182&lt;2005),VLOOKUP(K182,Minimas!$A$15:$G$29,5),IF(AND(H182&gt;2004,H182&lt;2007),VLOOKUP(K182,Minimas!$A$15:$G$29,4),VLOOKUP(K182,Minimas!$A$15:$G$29,3))))),IF(H182&lt;2000,VLOOKUP(K182,Minimas!$H$15:$N$29,7),IF(AND(H182&gt;1999,H182&lt;2003),VLOOKUP(K182,Minimas!$H$15:$N$29,6),IF(AND(H182&gt;2002,H182&lt;2005),VLOOKUP(K182,Minimas!$H$15:$N$29,5),IF(AND(H182&gt;2004,H182&lt;2007),VLOOKUP(K182,Minimas!$H$15:$N$29,4),VLOOKUP(K182,Minimas!$H$15:$N$29,3)))))))</f>
        <v xml:space="preserve"> </v>
      </c>
      <c r="W182" s="107" t="str">
        <f t="shared" si="17"/>
        <v/>
      </c>
      <c r="X182" s="42"/>
      <c r="Y182" s="42"/>
      <c r="AB182" s="113" t="e">
        <f>T182-HLOOKUP(V182,Minimas!$C$3:$CD$12,2,FALSE)</f>
        <v>#VALUE!</v>
      </c>
      <c r="AC182" s="113" t="e">
        <f>T182-HLOOKUP(V182,Minimas!$C$3:$CD$12,3,FALSE)</f>
        <v>#VALUE!</v>
      </c>
      <c r="AD182" s="113" t="e">
        <f>T182-HLOOKUP(V182,Minimas!$C$3:$CD$12,4,FALSE)</f>
        <v>#VALUE!</v>
      </c>
      <c r="AE182" s="113" t="e">
        <f>T182-HLOOKUP(V182,Minimas!$C$3:$CD$12,5,FALSE)</f>
        <v>#VALUE!</v>
      </c>
      <c r="AF182" s="113" t="e">
        <f>T182-HLOOKUP(V182,Minimas!$C$3:$CD$12,6,FALSE)</f>
        <v>#VALUE!</v>
      </c>
      <c r="AG182" s="113" t="e">
        <f>T182-HLOOKUP(V182,Minimas!$C$3:$CD$12,7,FALSE)</f>
        <v>#VALUE!</v>
      </c>
      <c r="AH182" s="113" t="e">
        <f>T182-HLOOKUP(V182,Minimas!$C$3:$CD$12,8,FALSE)</f>
        <v>#VALUE!</v>
      </c>
      <c r="AI182" s="113" t="e">
        <f>T182-HLOOKUP(V182,Minimas!$C$3:$CD$12,9,FALSE)</f>
        <v>#VALUE!</v>
      </c>
      <c r="AJ182" s="113" t="e">
        <f>T182-HLOOKUP(V182,Minimas!$C$3:$CD$12,10,FALSE)</f>
        <v>#VALUE!</v>
      </c>
      <c r="AK182" s="114" t="str">
        <f t="shared" si="18"/>
        <v xml:space="preserve"> </v>
      </c>
      <c r="AL182" s="114"/>
      <c r="AM182" s="114" t="str">
        <f t="shared" si="19"/>
        <v xml:space="preserve"> </v>
      </c>
      <c r="AN182" s="114" t="str">
        <f t="shared" si="20"/>
        <v xml:space="preserve"> </v>
      </c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</row>
    <row r="183" spans="2:107" s="5" customFormat="1" ht="30" customHeight="1" x14ac:dyDescent="0.2">
      <c r="B183" s="83"/>
      <c r="C183" s="86"/>
      <c r="D183" s="87"/>
      <c r="E183" s="89"/>
      <c r="F183" s="117"/>
      <c r="G183" s="118"/>
      <c r="H183" s="91"/>
      <c r="I183" s="94"/>
      <c r="J183" s="95"/>
      <c r="K183" s="81"/>
      <c r="L183" s="100"/>
      <c r="M183" s="101"/>
      <c r="N183" s="101"/>
      <c r="O183" s="102" t="str">
        <f t="shared" si="21"/>
        <v/>
      </c>
      <c r="P183" s="100"/>
      <c r="Q183" s="101"/>
      <c r="R183" s="101"/>
      <c r="S183" s="102" t="str">
        <f t="shared" si="22"/>
        <v/>
      </c>
      <c r="T183" s="104" t="str">
        <f t="shared" si="23"/>
        <v/>
      </c>
      <c r="U183" s="105" t="str">
        <f t="shared" si="16"/>
        <v xml:space="preserve">   </v>
      </c>
      <c r="V183" s="106" t="str">
        <f>IF(E183=0," ",IF(E183="H",IF(H183&lt;2000,VLOOKUP(K183,Minimas!$A$15:$G$29,7),IF(AND(H183&gt;1999,H183&lt;2003),VLOOKUP(K183,Minimas!$A$15:$G$29,6),IF(AND(H183&gt;2002,H183&lt;2005),VLOOKUP(K183,Minimas!$A$15:$G$29,5),IF(AND(H183&gt;2004,H183&lt;2007),VLOOKUP(K183,Minimas!$A$15:$G$29,4),VLOOKUP(K183,Minimas!$A$15:$G$29,3))))),IF(H183&lt;2000,VLOOKUP(K183,Minimas!$H$15:$N$29,7),IF(AND(H183&gt;1999,H183&lt;2003),VLOOKUP(K183,Minimas!$H$15:$N$29,6),IF(AND(H183&gt;2002,H183&lt;2005),VLOOKUP(K183,Minimas!$H$15:$N$29,5),IF(AND(H183&gt;2004,H183&lt;2007),VLOOKUP(K183,Minimas!$H$15:$N$29,4),VLOOKUP(K183,Minimas!$H$15:$N$29,3)))))))</f>
        <v xml:space="preserve"> </v>
      </c>
      <c r="W183" s="107" t="str">
        <f t="shared" si="17"/>
        <v/>
      </c>
      <c r="X183" s="42"/>
      <c r="Y183" s="42"/>
      <c r="AB183" s="113" t="e">
        <f>T183-HLOOKUP(V183,Minimas!$C$3:$CD$12,2,FALSE)</f>
        <v>#VALUE!</v>
      </c>
      <c r="AC183" s="113" t="e">
        <f>T183-HLOOKUP(V183,Minimas!$C$3:$CD$12,3,FALSE)</f>
        <v>#VALUE!</v>
      </c>
      <c r="AD183" s="113" t="e">
        <f>T183-HLOOKUP(V183,Minimas!$C$3:$CD$12,4,FALSE)</f>
        <v>#VALUE!</v>
      </c>
      <c r="AE183" s="113" t="e">
        <f>T183-HLOOKUP(V183,Minimas!$C$3:$CD$12,5,FALSE)</f>
        <v>#VALUE!</v>
      </c>
      <c r="AF183" s="113" t="e">
        <f>T183-HLOOKUP(V183,Minimas!$C$3:$CD$12,6,FALSE)</f>
        <v>#VALUE!</v>
      </c>
      <c r="AG183" s="113" t="e">
        <f>T183-HLOOKUP(V183,Minimas!$C$3:$CD$12,7,FALSE)</f>
        <v>#VALUE!</v>
      </c>
      <c r="AH183" s="113" t="e">
        <f>T183-HLOOKUP(V183,Minimas!$C$3:$CD$12,8,FALSE)</f>
        <v>#VALUE!</v>
      </c>
      <c r="AI183" s="113" t="e">
        <f>T183-HLOOKUP(V183,Minimas!$C$3:$CD$12,9,FALSE)</f>
        <v>#VALUE!</v>
      </c>
      <c r="AJ183" s="113" t="e">
        <f>T183-HLOOKUP(V183,Minimas!$C$3:$CD$12,10,FALSE)</f>
        <v>#VALUE!</v>
      </c>
      <c r="AK183" s="114" t="str">
        <f t="shared" si="18"/>
        <v xml:space="preserve"> </v>
      </c>
      <c r="AL183" s="114"/>
      <c r="AM183" s="114" t="str">
        <f t="shared" si="19"/>
        <v xml:space="preserve"> </v>
      </c>
      <c r="AN183" s="114" t="str">
        <f t="shared" si="20"/>
        <v xml:space="preserve"> </v>
      </c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</row>
    <row r="184" spans="2:107" s="5" customFormat="1" ht="30" customHeight="1" x14ac:dyDescent="0.2">
      <c r="B184" s="83"/>
      <c r="C184" s="86"/>
      <c r="D184" s="87"/>
      <c r="E184" s="89"/>
      <c r="F184" s="117"/>
      <c r="G184" s="118"/>
      <c r="H184" s="91"/>
      <c r="I184" s="94"/>
      <c r="J184" s="95"/>
      <c r="K184" s="81"/>
      <c r="L184" s="100"/>
      <c r="M184" s="101"/>
      <c r="N184" s="101"/>
      <c r="O184" s="102" t="str">
        <f t="shared" si="21"/>
        <v/>
      </c>
      <c r="P184" s="100"/>
      <c r="Q184" s="101"/>
      <c r="R184" s="101"/>
      <c r="S184" s="102" t="str">
        <f t="shared" si="22"/>
        <v/>
      </c>
      <c r="T184" s="104" t="str">
        <f t="shared" si="23"/>
        <v/>
      </c>
      <c r="U184" s="105" t="str">
        <f t="shared" si="16"/>
        <v xml:space="preserve">   </v>
      </c>
      <c r="V184" s="106" t="str">
        <f>IF(E184=0," ",IF(E184="H",IF(H184&lt;2000,VLOOKUP(K184,Minimas!$A$15:$G$29,7),IF(AND(H184&gt;1999,H184&lt;2003),VLOOKUP(K184,Minimas!$A$15:$G$29,6),IF(AND(H184&gt;2002,H184&lt;2005),VLOOKUP(K184,Minimas!$A$15:$G$29,5),IF(AND(H184&gt;2004,H184&lt;2007),VLOOKUP(K184,Minimas!$A$15:$G$29,4),VLOOKUP(K184,Minimas!$A$15:$G$29,3))))),IF(H184&lt;2000,VLOOKUP(K184,Minimas!$H$15:$N$29,7),IF(AND(H184&gt;1999,H184&lt;2003),VLOOKUP(K184,Minimas!$H$15:$N$29,6),IF(AND(H184&gt;2002,H184&lt;2005),VLOOKUP(K184,Minimas!$H$15:$N$29,5),IF(AND(H184&gt;2004,H184&lt;2007),VLOOKUP(K184,Minimas!$H$15:$N$29,4),VLOOKUP(K184,Minimas!$H$15:$N$29,3)))))))</f>
        <v xml:space="preserve"> </v>
      </c>
      <c r="W184" s="107" t="str">
        <f t="shared" si="17"/>
        <v/>
      </c>
      <c r="X184" s="42"/>
      <c r="Y184" s="42"/>
      <c r="AB184" s="113" t="e">
        <f>T184-HLOOKUP(V184,Minimas!$C$3:$CD$12,2,FALSE)</f>
        <v>#VALUE!</v>
      </c>
      <c r="AC184" s="113" t="e">
        <f>T184-HLOOKUP(V184,Minimas!$C$3:$CD$12,3,FALSE)</f>
        <v>#VALUE!</v>
      </c>
      <c r="AD184" s="113" t="e">
        <f>T184-HLOOKUP(V184,Minimas!$C$3:$CD$12,4,FALSE)</f>
        <v>#VALUE!</v>
      </c>
      <c r="AE184" s="113" t="e">
        <f>T184-HLOOKUP(V184,Minimas!$C$3:$CD$12,5,FALSE)</f>
        <v>#VALUE!</v>
      </c>
      <c r="AF184" s="113" t="e">
        <f>T184-HLOOKUP(V184,Minimas!$C$3:$CD$12,6,FALSE)</f>
        <v>#VALUE!</v>
      </c>
      <c r="AG184" s="113" t="e">
        <f>T184-HLOOKUP(V184,Minimas!$C$3:$CD$12,7,FALSE)</f>
        <v>#VALUE!</v>
      </c>
      <c r="AH184" s="113" t="e">
        <f>T184-HLOOKUP(V184,Minimas!$C$3:$CD$12,8,FALSE)</f>
        <v>#VALUE!</v>
      </c>
      <c r="AI184" s="113" t="e">
        <f>T184-HLOOKUP(V184,Minimas!$C$3:$CD$12,9,FALSE)</f>
        <v>#VALUE!</v>
      </c>
      <c r="AJ184" s="113" t="e">
        <f>T184-HLOOKUP(V184,Minimas!$C$3:$CD$12,10,FALSE)</f>
        <v>#VALUE!</v>
      </c>
      <c r="AK184" s="114" t="str">
        <f t="shared" si="18"/>
        <v xml:space="preserve"> </v>
      </c>
      <c r="AL184" s="114"/>
      <c r="AM184" s="114" t="str">
        <f t="shared" si="19"/>
        <v xml:space="preserve"> </v>
      </c>
      <c r="AN184" s="114" t="str">
        <f t="shared" si="20"/>
        <v xml:space="preserve"> </v>
      </c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</row>
    <row r="185" spans="2:107" s="5" customFormat="1" ht="30" customHeight="1" x14ac:dyDescent="0.2">
      <c r="B185" s="83"/>
      <c r="C185" s="86"/>
      <c r="D185" s="87"/>
      <c r="E185" s="89"/>
      <c r="F185" s="117"/>
      <c r="G185" s="118"/>
      <c r="H185" s="91"/>
      <c r="I185" s="94"/>
      <c r="J185" s="95"/>
      <c r="K185" s="81"/>
      <c r="L185" s="100"/>
      <c r="M185" s="101"/>
      <c r="N185" s="101"/>
      <c r="O185" s="102" t="str">
        <f t="shared" si="21"/>
        <v/>
      </c>
      <c r="P185" s="100"/>
      <c r="Q185" s="101"/>
      <c r="R185" s="101"/>
      <c r="S185" s="102" t="str">
        <f t="shared" si="22"/>
        <v/>
      </c>
      <c r="T185" s="104" t="str">
        <f t="shared" si="23"/>
        <v/>
      </c>
      <c r="U185" s="105" t="str">
        <f t="shared" si="16"/>
        <v xml:space="preserve">   </v>
      </c>
      <c r="V185" s="106" t="str">
        <f>IF(E185=0," ",IF(E185="H",IF(H185&lt;2000,VLOOKUP(K185,Minimas!$A$15:$G$29,7),IF(AND(H185&gt;1999,H185&lt;2003),VLOOKUP(K185,Minimas!$A$15:$G$29,6),IF(AND(H185&gt;2002,H185&lt;2005),VLOOKUP(K185,Minimas!$A$15:$G$29,5),IF(AND(H185&gt;2004,H185&lt;2007),VLOOKUP(K185,Minimas!$A$15:$G$29,4),VLOOKUP(K185,Minimas!$A$15:$G$29,3))))),IF(H185&lt;2000,VLOOKUP(K185,Minimas!$H$15:$N$29,7),IF(AND(H185&gt;1999,H185&lt;2003),VLOOKUP(K185,Minimas!$H$15:$N$29,6),IF(AND(H185&gt;2002,H185&lt;2005),VLOOKUP(K185,Minimas!$H$15:$N$29,5),IF(AND(H185&gt;2004,H185&lt;2007),VLOOKUP(K185,Minimas!$H$15:$N$29,4),VLOOKUP(K185,Minimas!$H$15:$N$29,3)))))))</f>
        <v xml:space="preserve"> </v>
      </c>
      <c r="W185" s="107" t="str">
        <f t="shared" si="17"/>
        <v/>
      </c>
      <c r="X185" s="42"/>
      <c r="Y185" s="42"/>
      <c r="AB185" s="113" t="e">
        <f>T185-HLOOKUP(V185,Minimas!$C$3:$CD$12,2,FALSE)</f>
        <v>#VALUE!</v>
      </c>
      <c r="AC185" s="113" t="e">
        <f>T185-HLOOKUP(V185,Minimas!$C$3:$CD$12,3,FALSE)</f>
        <v>#VALUE!</v>
      </c>
      <c r="AD185" s="113" t="e">
        <f>T185-HLOOKUP(V185,Minimas!$C$3:$CD$12,4,FALSE)</f>
        <v>#VALUE!</v>
      </c>
      <c r="AE185" s="113" t="e">
        <f>T185-HLOOKUP(V185,Minimas!$C$3:$CD$12,5,FALSE)</f>
        <v>#VALUE!</v>
      </c>
      <c r="AF185" s="113" t="e">
        <f>T185-HLOOKUP(V185,Minimas!$C$3:$CD$12,6,FALSE)</f>
        <v>#VALUE!</v>
      </c>
      <c r="AG185" s="113" t="e">
        <f>T185-HLOOKUP(V185,Minimas!$C$3:$CD$12,7,FALSE)</f>
        <v>#VALUE!</v>
      </c>
      <c r="AH185" s="113" t="e">
        <f>T185-HLOOKUP(V185,Minimas!$C$3:$CD$12,8,FALSE)</f>
        <v>#VALUE!</v>
      </c>
      <c r="AI185" s="113" t="e">
        <f>T185-HLOOKUP(V185,Minimas!$C$3:$CD$12,9,FALSE)</f>
        <v>#VALUE!</v>
      </c>
      <c r="AJ185" s="113" t="e">
        <f>T185-HLOOKUP(V185,Minimas!$C$3:$CD$12,10,FALSE)</f>
        <v>#VALUE!</v>
      </c>
      <c r="AK185" s="114" t="str">
        <f t="shared" si="18"/>
        <v xml:space="preserve"> </v>
      </c>
      <c r="AL185" s="114"/>
      <c r="AM185" s="114" t="str">
        <f t="shared" si="19"/>
        <v xml:space="preserve"> </v>
      </c>
      <c r="AN185" s="114" t="str">
        <f t="shared" si="20"/>
        <v xml:space="preserve"> </v>
      </c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</row>
    <row r="186" spans="2:107" s="5" customFormat="1" ht="30" customHeight="1" x14ac:dyDescent="0.2">
      <c r="B186" s="83"/>
      <c r="C186" s="86"/>
      <c r="D186" s="87"/>
      <c r="E186" s="89"/>
      <c r="F186" s="117"/>
      <c r="G186" s="118"/>
      <c r="H186" s="91"/>
      <c r="I186" s="94"/>
      <c r="J186" s="95"/>
      <c r="K186" s="81"/>
      <c r="L186" s="100"/>
      <c r="M186" s="101"/>
      <c r="N186" s="101"/>
      <c r="O186" s="102" t="str">
        <f t="shared" si="21"/>
        <v/>
      </c>
      <c r="P186" s="100"/>
      <c r="Q186" s="101"/>
      <c r="R186" s="101"/>
      <c r="S186" s="102" t="str">
        <f t="shared" si="22"/>
        <v/>
      </c>
      <c r="T186" s="104" t="str">
        <f t="shared" si="23"/>
        <v/>
      </c>
      <c r="U186" s="105" t="str">
        <f t="shared" si="16"/>
        <v xml:space="preserve">   </v>
      </c>
      <c r="V186" s="106" t="str">
        <f>IF(E186=0," ",IF(E186="H",IF(H186&lt;2000,VLOOKUP(K186,Minimas!$A$15:$G$29,7),IF(AND(H186&gt;1999,H186&lt;2003),VLOOKUP(K186,Minimas!$A$15:$G$29,6),IF(AND(H186&gt;2002,H186&lt;2005),VLOOKUP(K186,Minimas!$A$15:$G$29,5),IF(AND(H186&gt;2004,H186&lt;2007),VLOOKUP(K186,Minimas!$A$15:$G$29,4),VLOOKUP(K186,Minimas!$A$15:$G$29,3))))),IF(H186&lt;2000,VLOOKUP(K186,Minimas!$H$15:$N$29,7),IF(AND(H186&gt;1999,H186&lt;2003),VLOOKUP(K186,Minimas!$H$15:$N$29,6),IF(AND(H186&gt;2002,H186&lt;2005),VLOOKUP(K186,Minimas!$H$15:$N$29,5),IF(AND(H186&gt;2004,H186&lt;2007),VLOOKUP(K186,Minimas!$H$15:$N$29,4),VLOOKUP(K186,Minimas!$H$15:$N$29,3)))))))</f>
        <v xml:space="preserve"> </v>
      </c>
      <c r="W186" s="107" t="str">
        <f t="shared" si="17"/>
        <v/>
      </c>
      <c r="X186" s="42"/>
      <c r="Y186" s="42"/>
      <c r="AB186" s="113" t="e">
        <f>T186-HLOOKUP(V186,Minimas!$C$3:$CD$12,2,FALSE)</f>
        <v>#VALUE!</v>
      </c>
      <c r="AC186" s="113" t="e">
        <f>T186-HLOOKUP(V186,Minimas!$C$3:$CD$12,3,FALSE)</f>
        <v>#VALUE!</v>
      </c>
      <c r="AD186" s="113" t="e">
        <f>T186-HLOOKUP(V186,Minimas!$C$3:$CD$12,4,FALSE)</f>
        <v>#VALUE!</v>
      </c>
      <c r="AE186" s="113" t="e">
        <f>T186-HLOOKUP(V186,Minimas!$C$3:$CD$12,5,FALSE)</f>
        <v>#VALUE!</v>
      </c>
      <c r="AF186" s="113" t="e">
        <f>T186-HLOOKUP(V186,Minimas!$C$3:$CD$12,6,FALSE)</f>
        <v>#VALUE!</v>
      </c>
      <c r="AG186" s="113" t="e">
        <f>T186-HLOOKUP(V186,Minimas!$C$3:$CD$12,7,FALSE)</f>
        <v>#VALUE!</v>
      </c>
      <c r="AH186" s="113" t="e">
        <f>T186-HLOOKUP(V186,Minimas!$C$3:$CD$12,8,FALSE)</f>
        <v>#VALUE!</v>
      </c>
      <c r="AI186" s="113" t="e">
        <f>T186-HLOOKUP(V186,Minimas!$C$3:$CD$12,9,FALSE)</f>
        <v>#VALUE!</v>
      </c>
      <c r="AJ186" s="113" t="e">
        <f>T186-HLOOKUP(V186,Minimas!$C$3:$CD$12,10,FALSE)</f>
        <v>#VALUE!</v>
      </c>
      <c r="AK186" s="114" t="str">
        <f t="shared" si="18"/>
        <v xml:space="preserve"> </v>
      </c>
      <c r="AL186" s="114"/>
      <c r="AM186" s="114" t="str">
        <f t="shared" si="19"/>
        <v xml:space="preserve"> </v>
      </c>
      <c r="AN186" s="114" t="str">
        <f t="shared" si="20"/>
        <v xml:space="preserve"> </v>
      </c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</row>
    <row r="187" spans="2:107" s="5" customFormat="1" ht="30" customHeight="1" x14ac:dyDescent="0.2">
      <c r="B187" s="83"/>
      <c r="C187" s="86"/>
      <c r="D187" s="87"/>
      <c r="E187" s="89"/>
      <c r="F187" s="117"/>
      <c r="G187" s="118"/>
      <c r="H187" s="91"/>
      <c r="I187" s="94"/>
      <c r="J187" s="95"/>
      <c r="K187" s="81"/>
      <c r="L187" s="100"/>
      <c r="M187" s="101"/>
      <c r="N187" s="101"/>
      <c r="O187" s="102" t="str">
        <f t="shared" si="21"/>
        <v/>
      </c>
      <c r="P187" s="100"/>
      <c r="Q187" s="101"/>
      <c r="R187" s="101"/>
      <c r="S187" s="102" t="str">
        <f t="shared" si="22"/>
        <v/>
      </c>
      <c r="T187" s="104" t="str">
        <f t="shared" si="23"/>
        <v/>
      </c>
      <c r="U187" s="105" t="str">
        <f t="shared" si="16"/>
        <v xml:space="preserve">   </v>
      </c>
      <c r="V187" s="106" t="str">
        <f>IF(E187=0," ",IF(E187="H",IF(H187&lt;2000,VLOOKUP(K187,Minimas!$A$15:$G$29,7),IF(AND(H187&gt;1999,H187&lt;2003),VLOOKUP(K187,Minimas!$A$15:$G$29,6),IF(AND(H187&gt;2002,H187&lt;2005),VLOOKUP(K187,Minimas!$A$15:$G$29,5),IF(AND(H187&gt;2004,H187&lt;2007),VLOOKUP(K187,Minimas!$A$15:$G$29,4),VLOOKUP(K187,Minimas!$A$15:$G$29,3))))),IF(H187&lt;2000,VLOOKUP(K187,Minimas!$H$15:$N$29,7),IF(AND(H187&gt;1999,H187&lt;2003),VLOOKUP(K187,Minimas!$H$15:$N$29,6),IF(AND(H187&gt;2002,H187&lt;2005),VLOOKUP(K187,Minimas!$H$15:$N$29,5),IF(AND(H187&gt;2004,H187&lt;2007),VLOOKUP(K187,Minimas!$H$15:$N$29,4),VLOOKUP(K187,Minimas!$H$15:$N$29,3)))))))</f>
        <v xml:space="preserve"> </v>
      </c>
      <c r="W187" s="107" t="str">
        <f t="shared" si="17"/>
        <v/>
      </c>
      <c r="X187" s="42"/>
      <c r="Y187" s="42"/>
      <c r="AB187" s="113" t="e">
        <f>T187-HLOOKUP(V187,Minimas!$C$3:$CD$12,2,FALSE)</f>
        <v>#VALUE!</v>
      </c>
      <c r="AC187" s="113" t="e">
        <f>T187-HLOOKUP(V187,Minimas!$C$3:$CD$12,3,FALSE)</f>
        <v>#VALUE!</v>
      </c>
      <c r="AD187" s="113" t="e">
        <f>T187-HLOOKUP(V187,Minimas!$C$3:$CD$12,4,FALSE)</f>
        <v>#VALUE!</v>
      </c>
      <c r="AE187" s="113" t="e">
        <f>T187-HLOOKUP(V187,Minimas!$C$3:$CD$12,5,FALSE)</f>
        <v>#VALUE!</v>
      </c>
      <c r="AF187" s="113" t="e">
        <f>T187-HLOOKUP(V187,Minimas!$C$3:$CD$12,6,FALSE)</f>
        <v>#VALUE!</v>
      </c>
      <c r="AG187" s="113" t="e">
        <f>T187-HLOOKUP(V187,Minimas!$C$3:$CD$12,7,FALSE)</f>
        <v>#VALUE!</v>
      </c>
      <c r="AH187" s="113" t="e">
        <f>T187-HLOOKUP(V187,Minimas!$C$3:$CD$12,8,FALSE)</f>
        <v>#VALUE!</v>
      </c>
      <c r="AI187" s="113" t="e">
        <f>T187-HLOOKUP(V187,Minimas!$C$3:$CD$12,9,FALSE)</f>
        <v>#VALUE!</v>
      </c>
      <c r="AJ187" s="113" t="e">
        <f>T187-HLOOKUP(V187,Minimas!$C$3:$CD$12,10,FALSE)</f>
        <v>#VALUE!</v>
      </c>
      <c r="AK187" s="114" t="str">
        <f t="shared" si="18"/>
        <v xml:space="preserve"> </v>
      </c>
      <c r="AL187" s="114"/>
      <c r="AM187" s="114" t="str">
        <f t="shared" si="19"/>
        <v xml:space="preserve"> </v>
      </c>
      <c r="AN187" s="114" t="str">
        <f t="shared" si="20"/>
        <v xml:space="preserve"> </v>
      </c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</row>
    <row r="188" spans="2:107" s="5" customFormat="1" ht="30" customHeight="1" x14ac:dyDescent="0.2">
      <c r="B188" s="83"/>
      <c r="C188" s="86"/>
      <c r="D188" s="87"/>
      <c r="E188" s="89"/>
      <c r="F188" s="117"/>
      <c r="G188" s="118"/>
      <c r="H188" s="91"/>
      <c r="I188" s="94"/>
      <c r="J188" s="95"/>
      <c r="K188" s="81"/>
      <c r="L188" s="100"/>
      <c r="M188" s="101"/>
      <c r="N188" s="101"/>
      <c r="O188" s="102" t="str">
        <f t="shared" si="21"/>
        <v/>
      </c>
      <c r="P188" s="100"/>
      <c r="Q188" s="101"/>
      <c r="R188" s="101"/>
      <c r="S188" s="102" t="str">
        <f t="shared" si="22"/>
        <v/>
      </c>
      <c r="T188" s="104" t="str">
        <f t="shared" si="23"/>
        <v/>
      </c>
      <c r="U188" s="105" t="str">
        <f t="shared" si="16"/>
        <v xml:space="preserve">   </v>
      </c>
      <c r="V188" s="106" t="str">
        <f>IF(E188=0," ",IF(E188="H",IF(H188&lt;2000,VLOOKUP(K188,Minimas!$A$15:$G$29,7),IF(AND(H188&gt;1999,H188&lt;2003),VLOOKUP(K188,Minimas!$A$15:$G$29,6),IF(AND(H188&gt;2002,H188&lt;2005),VLOOKUP(K188,Minimas!$A$15:$G$29,5),IF(AND(H188&gt;2004,H188&lt;2007),VLOOKUP(K188,Minimas!$A$15:$G$29,4),VLOOKUP(K188,Minimas!$A$15:$G$29,3))))),IF(H188&lt;2000,VLOOKUP(K188,Minimas!$H$15:$N$29,7),IF(AND(H188&gt;1999,H188&lt;2003),VLOOKUP(K188,Minimas!$H$15:$N$29,6),IF(AND(H188&gt;2002,H188&lt;2005),VLOOKUP(K188,Minimas!$H$15:$N$29,5),IF(AND(H188&gt;2004,H188&lt;2007),VLOOKUP(K188,Minimas!$H$15:$N$29,4),VLOOKUP(K188,Minimas!$H$15:$N$29,3)))))))</f>
        <v xml:space="preserve"> </v>
      </c>
      <c r="W188" s="107" t="str">
        <f t="shared" si="17"/>
        <v/>
      </c>
      <c r="X188" s="42"/>
      <c r="Y188" s="42"/>
      <c r="AB188" s="113" t="e">
        <f>T188-HLOOKUP(V188,Minimas!$C$3:$CD$12,2,FALSE)</f>
        <v>#VALUE!</v>
      </c>
      <c r="AC188" s="113" t="e">
        <f>T188-HLOOKUP(V188,Minimas!$C$3:$CD$12,3,FALSE)</f>
        <v>#VALUE!</v>
      </c>
      <c r="AD188" s="113" t="e">
        <f>T188-HLOOKUP(V188,Minimas!$C$3:$CD$12,4,FALSE)</f>
        <v>#VALUE!</v>
      </c>
      <c r="AE188" s="113" t="e">
        <f>T188-HLOOKUP(V188,Minimas!$C$3:$CD$12,5,FALSE)</f>
        <v>#VALUE!</v>
      </c>
      <c r="AF188" s="113" t="e">
        <f>T188-HLOOKUP(V188,Minimas!$C$3:$CD$12,6,FALSE)</f>
        <v>#VALUE!</v>
      </c>
      <c r="AG188" s="113" t="e">
        <f>T188-HLOOKUP(V188,Minimas!$C$3:$CD$12,7,FALSE)</f>
        <v>#VALUE!</v>
      </c>
      <c r="AH188" s="113" t="e">
        <f>T188-HLOOKUP(V188,Minimas!$C$3:$CD$12,8,FALSE)</f>
        <v>#VALUE!</v>
      </c>
      <c r="AI188" s="113" t="e">
        <f>T188-HLOOKUP(V188,Minimas!$C$3:$CD$12,9,FALSE)</f>
        <v>#VALUE!</v>
      </c>
      <c r="AJ188" s="113" t="e">
        <f>T188-HLOOKUP(V188,Minimas!$C$3:$CD$12,10,FALSE)</f>
        <v>#VALUE!</v>
      </c>
      <c r="AK188" s="114" t="str">
        <f t="shared" si="18"/>
        <v xml:space="preserve"> </v>
      </c>
      <c r="AL188" s="114"/>
      <c r="AM188" s="114" t="str">
        <f t="shared" si="19"/>
        <v xml:space="preserve"> </v>
      </c>
      <c r="AN188" s="114" t="str">
        <f t="shared" si="20"/>
        <v xml:space="preserve"> </v>
      </c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</row>
    <row r="189" spans="2:107" s="5" customFormat="1" ht="30" customHeight="1" x14ac:dyDescent="0.2">
      <c r="B189" s="83"/>
      <c r="C189" s="86"/>
      <c r="D189" s="87"/>
      <c r="E189" s="89"/>
      <c r="F189" s="117"/>
      <c r="G189" s="118"/>
      <c r="H189" s="91"/>
      <c r="I189" s="94"/>
      <c r="J189" s="95"/>
      <c r="K189" s="81"/>
      <c r="L189" s="100"/>
      <c r="M189" s="101"/>
      <c r="N189" s="101"/>
      <c r="O189" s="102" t="str">
        <f t="shared" si="21"/>
        <v/>
      </c>
      <c r="P189" s="100"/>
      <c r="Q189" s="101"/>
      <c r="R189" s="101"/>
      <c r="S189" s="102" t="str">
        <f t="shared" si="22"/>
        <v/>
      </c>
      <c r="T189" s="104" t="str">
        <f t="shared" si="23"/>
        <v/>
      </c>
      <c r="U189" s="105" t="str">
        <f t="shared" si="16"/>
        <v xml:space="preserve">   </v>
      </c>
      <c r="V189" s="106" t="str">
        <f>IF(E189=0," ",IF(E189="H",IF(H189&lt;2000,VLOOKUP(K189,Minimas!$A$15:$G$29,7),IF(AND(H189&gt;1999,H189&lt;2003),VLOOKUP(K189,Minimas!$A$15:$G$29,6),IF(AND(H189&gt;2002,H189&lt;2005),VLOOKUP(K189,Minimas!$A$15:$G$29,5),IF(AND(H189&gt;2004,H189&lt;2007),VLOOKUP(K189,Minimas!$A$15:$G$29,4),VLOOKUP(K189,Minimas!$A$15:$G$29,3))))),IF(H189&lt;2000,VLOOKUP(K189,Minimas!$H$15:$N$29,7),IF(AND(H189&gt;1999,H189&lt;2003),VLOOKUP(K189,Minimas!$H$15:$N$29,6),IF(AND(H189&gt;2002,H189&lt;2005),VLOOKUP(K189,Minimas!$H$15:$N$29,5),IF(AND(H189&gt;2004,H189&lt;2007),VLOOKUP(K189,Minimas!$H$15:$N$29,4),VLOOKUP(K189,Minimas!$H$15:$N$29,3)))))))</f>
        <v xml:space="preserve"> </v>
      </c>
      <c r="W189" s="107" t="str">
        <f t="shared" si="17"/>
        <v/>
      </c>
      <c r="X189" s="42"/>
      <c r="Y189" s="42"/>
      <c r="AB189" s="113" t="e">
        <f>T189-HLOOKUP(V189,Minimas!$C$3:$CD$12,2,FALSE)</f>
        <v>#VALUE!</v>
      </c>
      <c r="AC189" s="113" t="e">
        <f>T189-HLOOKUP(V189,Minimas!$C$3:$CD$12,3,FALSE)</f>
        <v>#VALUE!</v>
      </c>
      <c r="AD189" s="113" t="e">
        <f>T189-HLOOKUP(V189,Minimas!$C$3:$CD$12,4,FALSE)</f>
        <v>#VALUE!</v>
      </c>
      <c r="AE189" s="113" t="e">
        <f>T189-HLOOKUP(V189,Minimas!$C$3:$CD$12,5,FALSE)</f>
        <v>#VALUE!</v>
      </c>
      <c r="AF189" s="113" t="e">
        <f>T189-HLOOKUP(V189,Minimas!$C$3:$CD$12,6,FALSE)</f>
        <v>#VALUE!</v>
      </c>
      <c r="AG189" s="113" t="e">
        <f>T189-HLOOKUP(V189,Minimas!$C$3:$CD$12,7,FALSE)</f>
        <v>#VALUE!</v>
      </c>
      <c r="AH189" s="113" t="e">
        <f>T189-HLOOKUP(V189,Minimas!$C$3:$CD$12,8,FALSE)</f>
        <v>#VALUE!</v>
      </c>
      <c r="AI189" s="113" t="e">
        <f>T189-HLOOKUP(V189,Minimas!$C$3:$CD$12,9,FALSE)</f>
        <v>#VALUE!</v>
      </c>
      <c r="AJ189" s="113" t="e">
        <f>T189-HLOOKUP(V189,Minimas!$C$3:$CD$12,10,FALSE)</f>
        <v>#VALUE!</v>
      </c>
      <c r="AK189" s="114" t="str">
        <f t="shared" si="18"/>
        <v xml:space="preserve"> </v>
      </c>
      <c r="AL189" s="114"/>
      <c r="AM189" s="114" t="str">
        <f t="shared" si="19"/>
        <v xml:space="preserve"> </v>
      </c>
      <c r="AN189" s="114" t="str">
        <f t="shared" si="20"/>
        <v xml:space="preserve"> </v>
      </c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</row>
    <row r="190" spans="2:107" s="5" customFormat="1" ht="30" customHeight="1" x14ac:dyDescent="0.2">
      <c r="B190" s="83"/>
      <c r="C190" s="86"/>
      <c r="D190" s="87"/>
      <c r="E190" s="89"/>
      <c r="F190" s="117"/>
      <c r="G190" s="118"/>
      <c r="H190" s="91"/>
      <c r="I190" s="94"/>
      <c r="J190" s="95"/>
      <c r="K190" s="81"/>
      <c r="L190" s="100"/>
      <c r="M190" s="101"/>
      <c r="N190" s="101"/>
      <c r="O190" s="102" t="str">
        <f t="shared" si="21"/>
        <v/>
      </c>
      <c r="P190" s="100"/>
      <c r="Q190" s="101"/>
      <c r="R190" s="101"/>
      <c r="S190" s="102" t="str">
        <f t="shared" si="22"/>
        <v/>
      </c>
      <c r="T190" s="104" t="str">
        <f t="shared" si="23"/>
        <v/>
      </c>
      <c r="U190" s="105" t="str">
        <f t="shared" si="16"/>
        <v xml:space="preserve">   </v>
      </c>
      <c r="V190" s="106" t="str">
        <f>IF(E190=0," ",IF(E190="H",IF(H190&lt;2000,VLOOKUP(K190,Minimas!$A$15:$G$29,7),IF(AND(H190&gt;1999,H190&lt;2003),VLOOKUP(K190,Minimas!$A$15:$G$29,6),IF(AND(H190&gt;2002,H190&lt;2005),VLOOKUP(K190,Minimas!$A$15:$G$29,5),IF(AND(H190&gt;2004,H190&lt;2007),VLOOKUP(K190,Minimas!$A$15:$G$29,4),VLOOKUP(K190,Minimas!$A$15:$G$29,3))))),IF(H190&lt;2000,VLOOKUP(K190,Minimas!$H$15:$N$29,7),IF(AND(H190&gt;1999,H190&lt;2003),VLOOKUP(K190,Minimas!$H$15:$N$29,6),IF(AND(H190&gt;2002,H190&lt;2005),VLOOKUP(K190,Minimas!$H$15:$N$29,5),IF(AND(H190&gt;2004,H190&lt;2007),VLOOKUP(K190,Minimas!$H$15:$N$29,4),VLOOKUP(K190,Minimas!$H$15:$N$29,3)))))))</f>
        <v xml:space="preserve"> </v>
      </c>
      <c r="W190" s="107" t="str">
        <f t="shared" si="17"/>
        <v/>
      </c>
      <c r="X190" s="42"/>
      <c r="Y190" s="42"/>
      <c r="AB190" s="113" t="e">
        <f>T190-HLOOKUP(V190,Minimas!$C$3:$CD$12,2,FALSE)</f>
        <v>#VALUE!</v>
      </c>
      <c r="AC190" s="113" t="e">
        <f>T190-HLOOKUP(V190,Minimas!$C$3:$CD$12,3,FALSE)</f>
        <v>#VALUE!</v>
      </c>
      <c r="AD190" s="113" t="e">
        <f>T190-HLOOKUP(V190,Minimas!$C$3:$CD$12,4,FALSE)</f>
        <v>#VALUE!</v>
      </c>
      <c r="AE190" s="113" t="e">
        <f>T190-HLOOKUP(V190,Minimas!$C$3:$CD$12,5,FALSE)</f>
        <v>#VALUE!</v>
      </c>
      <c r="AF190" s="113" t="e">
        <f>T190-HLOOKUP(V190,Minimas!$C$3:$CD$12,6,FALSE)</f>
        <v>#VALUE!</v>
      </c>
      <c r="AG190" s="113" t="e">
        <f>T190-HLOOKUP(V190,Minimas!$C$3:$CD$12,7,FALSE)</f>
        <v>#VALUE!</v>
      </c>
      <c r="AH190" s="113" t="e">
        <f>T190-HLOOKUP(V190,Minimas!$C$3:$CD$12,8,FALSE)</f>
        <v>#VALUE!</v>
      </c>
      <c r="AI190" s="113" t="e">
        <f>T190-HLOOKUP(V190,Minimas!$C$3:$CD$12,9,FALSE)</f>
        <v>#VALUE!</v>
      </c>
      <c r="AJ190" s="113" t="e">
        <f>T190-HLOOKUP(V190,Minimas!$C$3:$CD$12,10,FALSE)</f>
        <v>#VALUE!</v>
      </c>
      <c r="AK190" s="114" t="str">
        <f t="shared" si="18"/>
        <v xml:space="preserve"> </v>
      </c>
      <c r="AL190" s="114"/>
      <c r="AM190" s="114" t="str">
        <f t="shared" si="19"/>
        <v xml:space="preserve"> </v>
      </c>
      <c r="AN190" s="114" t="str">
        <f t="shared" si="20"/>
        <v xml:space="preserve"> </v>
      </c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</row>
    <row r="191" spans="2:107" s="5" customFormat="1" ht="30" customHeight="1" x14ac:dyDescent="0.2">
      <c r="B191" s="83"/>
      <c r="C191" s="86"/>
      <c r="D191" s="87"/>
      <c r="E191" s="89"/>
      <c r="F191" s="117"/>
      <c r="G191" s="118"/>
      <c r="H191" s="91"/>
      <c r="I191" s="94"/>
      <c r="J191" s="95"/>
      <c r="K191" s="81"/>
      <c r="L191" s="100"/>
      <c r="M191" s="101"/>
      <c r="N191" s="101"/>
      <c r="O191" s="102" t="str">
        <f t="shared" si="21"/>
        <v/>
      </c>
      <c r="P191" s="100"/>
      <c r="Q191" s="101"/>
      <c r="R191" s="101"/>
      <c r="S191" s="102" t="str">
        <f t="shared" si="22"/>
        <v/>
      </c>
      <c r="T191" s="104" t="str">
        <f t="shared" si="23"/>
        <v/>
      </c>
      <c r="U191" s="105" t="str">
        <f t="shared" si="16"/>
        <v xml:space="preserve">   </v>
      </c>
      <c r="V191" s="106" t="str">
        <f>IF(E191=0," ",IF(E191="H",IF(H191&lt;2000,VLOOKUP(K191,Minimas!$A$15:$G$29,7),IF(AND(H191&gt;1999,H191&lt;2003),VLOOKUP(K191,Minimas!$A$15:$G$29,6),IF(AND(H191&gt;2002,H191&lt;2005),VLOOKUP(K191,Minimas!$A$15:$G$29,5),IF(AND(H191&gt;2004,H191&lt;2007),VLOOKUP(K191,Minimas!$A$15:$G$29,4),VLOOKUP(K191,Minimas!$A$15:$G$29,3))))),IF(H191&lt;2000,VLOOKUP(K191,Minimas!$H$15:$N$29,7),IF(AND(H191&gt;1999,H191&lt;2003),VLOOKUP(K191,Minimas!$H$15:$N$29,6),IF(AND(H191&gt;2002,H191&lt;2005),VLOOKUP(K191,Minimas!$H$15:$N$29,5),IF(AND(H191&gt;2004,H191&lt;2007),VLOOKUP(K191,Minimas!$H$15:$N$29,4),VLOOKUP(K191,Minimas!$H$15:$N$29,3)))))))</f>
        <v xml:space="preserve"> </v>
      </c>
      <c r="W191" s="107" t="str">
        <f t="shared" si="17"/>
        <v/>
      </c>
      <c r="X191" s="42"/>
      <c r="Y191" s="42"/>
      <c r="AB191" s="113" t="e">
        <f>T191-HLOOKUP(V191,Minimas!$C$3:$CD$12,2,FALSE)</f>
        <v>#VALUE!</v>
      </c>
      <c r="AC191" s="113" t="e">
        <f>T191-HLOOKUP(V191,Minimas!$C$3:$CD$12,3,FALSE)</f>
        <v>#VALUE!</v>
      </c>
      <c r="AD191" s="113" t="e">
        <f>T191-HLOOKUP(V191,Minimas!$C$3:$CD$12,4,FALSE)</f>
        <v>#VALUE!</v>
      </c>
      <c r="AE191" s="113" t="e">
        <f>T191-HLOOKUP(V191,Minimas!$C$3:$CD$12,5,FALSE)</f>
        <v>#VALUE!</v>
      </c>
      <c r="AF191" s="113" t="e">
        <f>T191-HLOOKUP(V191,Minimas!$C$3:$CD$12,6,FALSE)</f>
        <v>#VALUE!</v>
      </c>
      <c r="AG191" s="113" t="e">
        <f>T191-HLOOKUP(V191,Minimas!$C$3:$CD$12,7,FALSE)</f>
        <v>#VALUE!</v>
      </c>
      <c r="AH191" s="113" t="e">
        <f>T191-HLOOKUP(V191,Minimas!$C$3:$CD$12,8,FALSE)</f>
        <v>#VALUE!</v>
      </c>
      <c r="AI191" s="113" t="e">
        <f>T191-HLOOKUP(V191,Minimas!$C$3:$CD$12,9,FALSE)</f>
        <v>#VALUE!</v>
      </c>
      <c r="AJ191" s="113" t="e">
        <f>T191-HLOOKUP(V191,Minimas!$C$3:$CD$12,10,FALSE)</f>
        <v>#VALUE!</v>
      </c>
      <c r="AK191" s="114" t="str">
        <f t="shared" si="18"/>
        <v xml:space="preserve"> </v>
      </c>
      <c r="AL191" s="114"/>
      <c r="AM191" s="114" t="str">
        <f t="shared" si="19"/>
        <v xml:space="preserve"> </v>
      </c>
      <c r="AN191" s="114" t="str">
        <f t="shared" si="20"/>
        <v xml:space="preserve"> </v>
      </c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</row>
    <row r="192" spans="2:107" s="5" customFormat="1" ht="30" customHeight="1" x14ac:dyDescent="0.2">
      <c r="B192" s="83"/>
      <c r="C192" s="86"/>
      <c r="D192" s="87"/>
      <c r="E192" s="89"/>
      <c r="F192" s="117"/>
      <c r="G192" s="118"/>
      <c r="H192" s="91"/>
      <c r="I192" s="94"/>
      <c r="J192" s="95"/>
      <c r="K192" s="81"/>
      <c r="L192" s="100"/>
      <c r="M192" s="101"/>
      <c r="N192" s="101"/>
      <c r="O192" s="102" t="str">
        <f t="shared" si="21"/>
        <v/>
      </c>
      <c r="P192" s="100"/>
      <c r="Q192" s="101"/>
      <c r="R192" s="101"/>
      <c r="S192" s="102" t="str">
        <f t="shared" si="22"/>
        <v/>
      </c>
      <c r="T192" s="104" t="str">
        <f t="shared" si="23"/>
        <v/>
      </c>
      <c r="U192" s="105" t="str">
        <f t="shared" si="16"/>
        <v xml:space="preserve">   </v>
      </c>
      <c r="V192" s="106" t="str">
        <f>IF(E192=0," ",IF(E192="H",IF(H192&lt;2000,VLOOKUP(K192,Minimas!$A$15:$G$29,7),IF(AND(H192&gt;1999,H192&lt;2003),VLOOKUP(K192,Minimas!$A$15:$G$29,6),IF(AND(H192&gt;2002,H192&lt;2005),VLOOKUP(K192,Minimas!$A$15:$G$29,5),IF(AND(H192&gt;2004,H192&lt;2007),VLOOKUP(K192,Minimas!$A$15:$G$29,4),VLOOKUP(K192,Minimas!$A$15:$G$29,3))))),IF(H192&lt;2000,VLOOKUP(K192,Minimas!$H$15:$N$29,7),IF(AND(H192&gt;1999,H192&lt;2003),VLOOKUP(K192,Minimas!$H$15:$N$29,6),IF(AND(H192&gt;2002,H192&lt;2005),VLOOKUP(K192,Minimas!$H$15:$N$29,5),IF(AND(H192&gt;2004,H192&lt;2007),VLOOKUP(K192,Minimas!$H$15:$N$29,4),VLOOKUP(K192,Minimas!$H$15:$N$29,3)))))))</f>
        <v xml:space="preserve"> </v>
      </c>
      <c r="W192" s="107" t="str">
        <f t="shared" si="17"/>
        <v/>
      </c>
      <c r="X192" s="42"/>
      <c r="Y192" s="42"/>
      <c r="AB192" s="113" t="e">
        <f>T192-HLOOKUP(V192,Minimas!$C$3:$CD$12,2,FALSE)</f>
        <v>#VALUE!</v>
      </c>
      <c r="AC192" s="113" t="e">
        <f>T192-HLOOKUP(V192,Minimas!$C$3:$CD$12,3,FALSE)</f>
        <v>#VALUE!</v>
      </c>
      <c r="AD192" s="113" t="e">
        <f>T192-HLOOKUP(V192,Minimas!$C$3:$CD$12,4,FALSE)</f>
        <v>#VALUE!</v>
      </c>
      <c r="AE192" s="113" t="e">
        <f>T192-HLOOKUP(V192,Minimas!$C$3:$CD$12,5,FALSE)</f>
        <v>#VALUE!</v>
      </c>
      <c r="AF192" s="113" t="e">
        <f>T192-HLOOKUP(V192,Minimas!$C$3:$CD$12,6,FALSE)</f>
        <v>#VALUE!</v>
      </c>
      <c r="AG192" s="113" t="e">
        <f>T192-HLOOKUP(V192,Minimas!$C$3:$CD$12,7,FALSE)</f>
        <v>#VALUE!</v>
      </c>
      <c r="AH192" s="113" t="e">
        <f>T192-HLOOKUP(V192,Minimas!$C$3:$CD$12,8,FALSE)</f>
        <v>#VALUE!</v>
      </c>
      <c r="AI192" s="113" t="e">
        <f>T192-HLOOKUP(V192,Minimas!$C$3:$CD$12,9,FALSE)</f>
        <v>#VALUE!</v>
      </c>
      <c r="AJ192" s="113" t="e">
        <f>T192-HLOOKUP(V192,Minimas!$C$3:$CD$12,10,FALSE)</f>
        <v>#VALUE!</v>
      </c>
      <c r="AK192" s="114" t="str">
        <f t="shared" si="18"/>
        <v xml:space="preserve"> </v>
      </c>
      <c r="AL192" s="114"/>
      <c r="AM192" s="114" t="str">
        <f t="shared" si="19"/>
        <v xml:space="preserve"> </v>
      </c>
      <c r="AN192" s="114" t="str">
        <f t="shared" si="20"/>
        <v xml:space="preserve"> </v>
      </c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</row>
    <row r="193" spans="2:107" s="5" customFormat="1" ht="30" customHeight="1" x14ac:dyDescent="0.2">
      <c r="B193" s="83"/>
      <c r="C193" s="86"/>
      <c r="D193" s="87"/>
      <c r="E193" s="89"/>
      <c r="F193" s="117"/>
      <c r="G193" s="118"/>
      <c r="H193" s="91"/>
      <c r="I193" s="94"/>
      <c r="J193" s="95"/>
      <c r="K193" s="81"/>
      <c r="L193" s="100"/>
      <c r="M193" s="101"/>
      <c r="N193" s="101"/>
      <c r="O193" s="102" t="str">
        <f t="shared" si="21"/>
        <v/>
      </c>
      <c r="P193" s="100"/>
      <c r="Q193" s="101"/>
      <c r="R193" s="101"/>
      <c r="S193" s="102" t="str">
        <f t="shared" si="22"/>
        <v/>
      </c>
      <c r="T193" s="104" t="str">
        <f t="shared" si="23"/>
        <v/>
      </c>
      <c r="U193" s="105" t="str">
        <f t="shared" si="16"/>
        <v xml:space="preserve">   </v>
      </c>
      <c r="V193" s="106" t="str">
        <f>IF(E193=0," ",IF(E193="H",IF(H193&lt;2000,VLOOKUP(K193,Minimas!$A$15:$G$29,7),IF(AND(H193&gt;1999,H193&lt;2003),VLOOKUP(K193,Minimas!$A$15:$G$29,6),IF(AND(H193&gt;2002,H193&lt;2005),VLOOKUP(K193,Minimas!$A$15:$G$29,5),IF(AND(H193&gt;2004,H193&lt;2007),VLOOKUP(K193,Minimas!$A$15:$G$29,4),VLOOKUP(K193,Minimas!$A$15:$G$29,3))))),IF(H193&lt;2000,VLOOKUP(K193,Minimas!$H$15:$N$29,7),IF(AND(H193&gt;1999,H193&lt;2003),VLOOKUP(K193,Minimas!$H$15:$N$29,6),IF(AND(H193&gt;2002,H193&lt;2005),VLOOKUP(K193,Minimas!$H$15:$N$29,5),IF(AND(H193&gt;2004,H193&lt;2007),VLOOKUP(K193,Minimas!$H$15:$N$29,4),VLOOKUP(K193,Minimas!$H$15:$N$29,3)))))))</f>
        <v xml:space="preserve"> </v>
      </c>
      <c r="W193" s="107" t="str">
        <f t="shared" si="17"/>
        <v/>
      </c>
      <c r="X193" s="42"/>
      <c r="Y193" s="42"/>
      <c r="AB193" s="113" t="e">
        <f>T193-HLOOKUP(V193,Minimas!$C$3:$CD$12,2,FALSE)</f>
        <v>#VALUE!</v>
      </c>
      <c r="AC193" s="113" t="e">
        <f>T193-HLOOKUP(V193,Minimas!$C$3:$CD$12,3,FALSE)</f>
        <v>#VALUE!</v>
      </c>
      <c r="AD193" s="113" t="e">
        <f>T193-HLOOKUP(V193,Minimas!$C$3:$CD$12,4,FALSE)</f>
        <v>#VALUE!</v>
      </c>
      <c r="AE193" s="113" t="e">
        <f>T193-HLOOKUP(V193,Minimas!$C$3:$CD$12,5,FALSE)</f>
        <v>#VALUE!</v>
      </c>
      <c r="AF193" s="113" t="e">
        <f>T193-HLOOKUP(V193,Minimas!$C$3:$CD$12,6,FALSE)</f>
        <v>#VALUE!</v>
      </c>
      <c r="AG193" s="113" t="e">
        <f>T193-HLOOKUP(V193,Minimas!$C$3:$CD$12,7,FALSE)</f>
        <v>#VALUE!</v>
      </c>
      <c r="AH193" s="113" t="e">
        <f>T193-HLOOKUP(V193,Minimas!$C$3:$CD$12,8,FALSE)</f>
        <v>#VALUE!</v>
      </c>
      <c r="AI193" s="113" t="e">
        <f>T193-HLOOKUP(V193,Minimas!$C$3:$CD$12,9,FALSE)</f>
        <v>#VALUE!</v>
      </c>
      <c r="AJ193" s="113" t="e">
        <f>T193-HLOOKUP(V193,Minimas!$C$3:$CD$12,10,FALSE)</f>
        <v>#VALUE!</v>
      </c>
      <c r="AK193" s="114" t="str">
        <f t="shared" si="18"/>
        <v xml:space="preserve"> </v>
      </c>
      <c r="AL193" s="114"/>
      <c r="AM193" s="114" t="str">
        <f t="shared" si="19"/>
        <v xml:space="preserve"> </v>
      </c>
      <c r="AN193" s="114" t="str">
        <f t="shared" si="20"/>
        <v xml:space="preserve"> </v>
      </c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</row>
    <row r="194" spans="2:107" s="5" customFormat="1" ht="30" customHeight="1" x14ac:dyDescent="0.2">
      <c r="B194" s="83"/>
      <c r="C194" s="86"/>
      <c r="D194" s="87"/>
      <c r="E194" s="89"/>
      <c r="F194" s="117"/>
      <c r="G194" s="118"/>
      <c r="H194" s="91"/>
      <c r="I194" s="94"/>
      <c r="J194" s="95"/>
      <c r="K194" s="81"/>
      <c r="L194" s="100"/>
      <c r="M194" s="101"/>
      <c r="N194" s="101"/>
      <c r="O194" s="102" t="str">
        <f t="shared" si="21"/>
        <v/>
      </c>
      <c r="P194" s="100"/>
      <c r="Q194" s="101"/>
      <c r="R194" s="101"/>
      <c r="S194" s="102" t="str">
        <f t="shared" si="22"/>
        <v/>
      </c>
      <c r="T194" s="104" t="str">
        <f t="shared" si="23"/>
        <v/>
      </c>
      <c r="U194" s="105" t="str">
        <f t="shared" si="16"/>
        <v xml:space="preserve">   </v>
      </c>
      <c r="V194" s="106" t="str">
        <f>IF(E194=0," ",IF(E194="H",IF(H194&lt;2000,VLOOKUP(K194,Minimas!$A$15:$G$29,7),IF(AND(H194&gt;1999,H194&lt;2003),VLOOKUP(K194,Minimas!$A$15:$G$29,6),IF(AND(H194&gt;2002,H194&lt;2005),VLOOKUP(K194,Minimas!$A$15:$G$29,5),IF(AND(H194&gt;2004,H194&lt;2007),VLOOKUP(K194,Minimas!$A$15:$G$29,4),VLOOKUP(K194,Minimas!$A$15:$G$29,3))))),IF(H194&lt;2000,VLOOKUP(K194,Minimas!$H$15:$N$29,7),IF(AND(H194&gt;1999,H194&lt;2003),VLOOKUP(K194,Minimas!$H$15:$N$29,6),IF(AND(H194&gt;2002,H194&lt;2005),VLOOKUP(K194,Minimas!$H$15:$N$29,5),IF(AND(H194&gt;2004,H194&lt;2007),VLOOKUP(K194,Minimas!$H$15:$N$29,4),VLOOKUP(K194,Minimas!$H$15:$N$29,3)))))))</f>
        <v xml:space="preserve"> </v>
      </c>
      <c r="W194" s="107" t="str">
        <f t="shared" si="17"/>
        <v/>
      </c>
      <c r="X194" s="42"/>
      <c r="Y194" s="42"/>
      <c r="AB194" s="113" t="e">
        <f>T194-HLOOKUP(V194,Minimas!$C$3:$CD$12,2,FALSE)</f>
        <v>#VALUE!</v>
      </c>
      <c r="AC194" s="113" t="e">
        <f>T194-HLOOKUP(V194,Minimas!$C$3:$CD$12,3,FALSE)</f>
        <v>#VALUE!</v>
      </c>
      <c r="AD194" s="113" t="e">
        <f>T194-HLOOKUP(V194,Minimas!$C$3:$CD$12,4,FALSE)</f>
        <v>#VALUE!</v>
      </c>
      <c r="AE194" s="113" t="e">
        <f>T194-HLOOKUP(V194,Minimas!$C$3:$CD$12,5,FALSE)</f>
        <v>#VALUE!</v>
      </c>
      <c r="AF194" s="113" t="e">
        <f>T194-HLOOKUP(V194,Minimas!$C$3:$CD$12,6,FALSE)</f>
        <v>#VALUE!</v>
      </c>
      <c r="AG194" s="113" t="e">
        <f>T194-HLOOKUP(V194,Minimas!$C$3:$CD$12,7,FALSE)</f>
        <v>#VALUE!</v>
      </c>
      <c r="AH194" s="113" t="e">
        <f>T194-HLOOKUP(V194,Minimas!$C$3:$CD$12,8,FALSE)</f>
        <v>#VALUE!</v>
      </c>
      <c r="AI194" s="113" t="e">
        <f>T194-HLOOKUP(V194,Minimas!$C$3:$CD$12,9,FALSE)</f>
        <v>#VALUE!</v>
      </c>
      <c r="AJ194" s="113" t="e">
        <f>T194-HLOOKUP(V194,Minimas!$C$3:$CD$12,10,FALSE)</f>
        <v>#VALUE!</v>
      </c>
      <c r="AK194" s="114" t="str">
        <f t="shared" si="18"/>
        <v xml:space="preserve"> </v>
      </c>
      <c r="AL194" s="114"/>
      <c r="AM194" s="114" t="str">
        <f t="shared" si="19"/>
        <v xml:space="preserve"> </v>
      </c>
      <c r="AN194" s="114" t="str">
        <f t="shared" si="20"/>
        <v xml:space="preserve"> </v>
      </c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</row>
    <row r="195" spans="2:107" s="5" customFormat="1" ht="30" customHeight="1" x14ac:dyDescent="0.2">
      <c r="B195" s="83"/>
      <c r="C195" s="86"/>
      <c r="D195" s="87"/>
      <c r="E195" s="89"/>
      <c r="F195" s="117"/>
      <c r="G195" s="118"/>
      <c r="H195" s="91"/>
      <c r="I195" s="94"/>
      <c r="J195" s="95"/>
      <c r="K195" s="81"/>
      <c r="L195" s="100"/>
      <c r="M195" s="101"/>
      <c r="N195" s="101"/>
      <c r="O195" s="102" t="str">
        <f t="shared" si="21"/>
        <v/>
      </c>
      <c r="P195" s="100"/>
      <c r="Q195" s="101"/>
      <c r="R195" s="101"/>
      <c r="S195" s="102" t="str">
        <f t="shared" si="22"/>
        <v/>
      </c>
      <c r="T195" s="104" t="str">
        <f t="shared" si="23"/>
        <v/>
      </c>
      <c r="U195" s="105" t="str">
        <f t="shared" si="16"/>
        <v xml:space="preserve">   </v>
      </c>
      <c r="V195" s="106" t="str">
        <f>IF(E195=0," ",IF(E195="H",IF(H195&lt;2000,VLOOKUP(K195,Minimas!$A$15:$G$29,7),IF(AND(H195&gt;1999,H195&lt;2003),VLOOKUP(K195,Minimas!$A$15:$G$29,6),IF(AND(H195&gt;2002,H195&lt;2005),VLOOKUP(K195,Minimas!$A$15:$G$29,5),IF(AND(H195&gt;2004,H195&lt;2007),VLOOKUP(K195,Minimas!$A$15:$G$29,4),VLOOKUP(K195,Minimas!$A$15:$G$29,3))))),IF(H195&lt;2000,VLOOKUP(K195,Minimas!$H$15:$N$29,7),IF(AND(H195&gt;1999,H195&lt;2003),VLOOKUP(K195,Minimas!$H$15:$N$29,6),IF(AND(H195&gt;2002,H195&lt;2005),VLOOKUP(K195,Minimas!$H$15:$N$29,5),IF(AND(H195&gt;2004,H195&lt;2007),VLOOKUP(K195,Minimas!$H$15:$N$29,4),VLOOKUP(K195,Minimas!$H$15:$N$29,3)))))))</f>
        <v xml:space="preserve"> </v>
      </c>
      <c r="W195" s="107" t="str">
        <f t="shared" si="17"/>
        <v/>
      </c>
      <c r="X195" s="42"/>
      <c r="Y195" s="42"/>
      <c r="AB195" s="113" t="e">
        <f>T195-HLOOKUP(V195,Minimas!$C$3:$CD$12,2,FALSE)</f>
        <v>#VALUE!</v>
      </c>
      <c r="AC195" s="113" t="e">
        <f>T195-HLOOKUP(V195,Minimas!$C$3:$CD$12,3,FALSE)</f>
        <v>#VALUE!</v>
      </c>
      <c r="AD195" s="113" t="e">
        <f>T195-HLOOKUP(V195,Minimas!$C$3:$CD$12,4,FALSE)</f>
        <v>#VALUE!</v>
      </c>
      <c r="AE195" s="113" t="e">
        <f>T195-HLOOKUP(V195,Minimas!$C$3:$CD$12,5,FALSE)</f>
        <v>#VALUE!</v>
      </c>
      <c r="AF195" s="113" t="e">
        <f>T195-HLOOKUP(V195,Minimas!$C$3:$CD$12,6,FALSE)</f>
        <v>#VALUE!</v>
      </c>
      <c r="AG195" s="113" t="e">
        <f>T195-HLOOKUP(V195,Minimas!$C$3:$CD$12,7,FALSE)</f>
        <v>#VALUE!</v>
      </c>
      <c r="AH195" s="113" t="e">
        <f>T195-HLOOKUP(V195,Minimas!$C$3:$CD$12,8,FALSE)</f>
        <v>#VALUE!</v>
      </c>
      <c r="AI195" s="113" t="e">
        <f>T195-HLOOKUP(V195,Minimas!$C$3:$CD$12,9,FALSE)</f>
        <v>#VALUE!</v>
      </c>
      <c r="AJ195" s="113" t="e">
        <f>T195-HLOOKUP(V195,Minimas!$C$3:$CD$12,10,FALSE)</f>
        <v>#VALUE!</v>
      </c>
      <c r="AK195" s="114" t="str">
        <f t="shared" si="18"/>
        <v xml:space="preserve"> </v>
      </c>
      <c r="AL195" s="114"/>
      <c r="AM195" s="114" t="str">
        <f t="shared" si="19"/>
        <v xml:space="preserve"> </v>
      </c>
      <c r="AN195" s="114" t="str">
        <f t="shared" si="20"/>
        <v xml:space="preserve"> </v>
      </c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</row>
    <row r="196" spans="2:107" s="5" customFormat="1" ht="30" customHeight="1" x14ac:dyDescent="0.2">
      <c r="B196" s="83"/>
      <c r="C196" s="86"/>
      <c r="D196" s="87"/>
      <c r="E196" s="89"/>
      <c r="F196" s="117"/>
      <c r="G196" s="118"/>
      <c r="H196" s="91"/>
      <c r="I196" s="94"/>
      <c r="J196" s="95"/>
      <c r="K196" s="81"/>
      <c r="L196" s="100"/>
      <c r="M196" s="101"/>
      <c r="N196" s="101"/>
      <c r="O196" s="102" t="str">
        <f t="shared" si="21"/>
        <v/>
      </c>
      <c r="P196" s="100"/>
      <c r="Q196" s="101"/>
      <c r="R196" s="101"/>
      <c r="S196" s="102" t="str">
        <f t="shared" si="22"/>
        <v/>
      </c>
      <c r="T196" s="104" t="str">
        <f t="shared" si="23"/>
        <v/>
      </c>
      <c r="U196" s="105" t="str">
        <f t="shared" si="16"/>
        <v xml:space="preserve">   </v>
      </c>
      <c r="V196" s="106" t="str">
        <f>IF(E196=0," ",IF(E196="H",IF(H196&lt;2000,VLOOKUP(K196,Minimas!$A$15:$G$29,7),IF(AND(H196&gt;1999,H196&lt;2003),VLOOKUP(K196,Minimas!$A$15:$G$29,6),IF(AND(H196&gt;2002,H196&lt;2005),VLOOKUP(K196,Minimas!$A$15:$G$29,5),IF(AND(H196&gt;2004,H196&lt;2007),VLOOKUP(K196,Minimas!$A$15:$G$29,4),VLOOKUP(K196,Minimas!$A$15:$G$29,3))))),IF(H196&lt;2000,VLOOKUP(K196,Minimas!$H$15:$N$29,7),IF(AND(H196&gt;1999,H196&lt;2003),VLOOKUP(K196,Minimas!$H$15:$N$29,6),IF(AND(H196&gt;2002,H196&lt;2005),VLOOKUP(K196,Minimas!$H$15:$N$29,5),IF(AND(H196&gt;2004,H196&lt;2007),VLOOKUP(K196,Minimas!$H$15:$N$29,4),VLOOKUP(K196,Minimas!$H$15:$N$29,3)))))))</f>
        <v xml:space="preserve"> </v>
      </c>
      <c r="W196" s="107" t="str">
        <f t="shared" si="17"/>
        <v/>
      </c>
      <c r="X196" s="42"/>
      <c r="Y196" s="42"/>
      <c r="AB196" s="113" t="e">
        <f>T196-HLOOKUP(V196,Minimas!$C$3:$CD$12,2,FALSE)</f>
        <v>#VALUE!</v>
      </c>
      <c r="AC196" s="113" t="e">
        <f>T196-HLOOKUP(V196,Minimas!$C$3:$CD$12,3,FALSE)</f>
        <v>#VALUE!</v>
      </c>
      <c r="AD196" s="113" t="e">
        <f>T196-HLOOKUP(V196,Minimas!$C$3:$CD$12,4,FALSE)</f>
        <v>#VALUE!</v>
      </c>
      <c r="AE196" s="113" t="e">
        <f>T196-HLOOKUP(V196,Minimas!$C$3:$CD$12,5,FALSE)</f>
        <v>#VALUE!</v>
      </c>
      <c r="AF196" s="113" t="e">
        <f>T196-HLOOKUP(V196,Minimas!$C$3:$CD$12,6,FALSE)</f>
        <v>#VALUE!</v>
      </c>
      <c r="AG196" s="113" t="e">
        <f>T196-HLOOKUP(V196,Minimas!$C$3:$CD$12,7,FALSE)</f>
        <v>#VALUE!</v>
      </c>
      <c r="AH196" s="113" t="e">
        <f>T196-HLOOKUP(V196,Minimas!$C$3:$CD$12,8,FALSE)</f>
        <v>#VALUE!</v>
      </c>
      <c r="AI196" s="113" t="e">
        <f>T196-HLOOKUP(V196,Minimas!$C$3:$CD$12,9,FALSE)</f>
        <v>#VALUE!</v>
      </c>
      <c r="AJ196" s="113" t="e">
        <f>T196-HLOOKUP(V196,Minimas!$C$3:$CD$12,10,FALSE)</f>
        <v>#VALUE!</v>
      </c>
      <c r="AK196" s="114" t="str">
        <f t="shared" si="18"/>
        <v xml:space="preserve"> </v>
      </c>
      <c r="AL196" s="114"/>
      <c r="AM196" s="114" t="str">
        <f t="shared" si="19"/>
        <v xml:space="preserve"> </v>
      </c>
      <c r="AN196" s="114" t="str">
        <f t="shared" si="20"/>
        <v xml:space="preserve"> </v>
      </c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</row>
    <row r="197" spans="2:107" s="5" customFormat="1" ht="30" customHeight="1" x14ac:dyDescent="0.2">
      <c r="B197" s="83"/>
      <c r="C197" s="86"/>
      <c r="D197" s="87"/>
      <c r="E197" s="89"/>
      <c r="F197" s="117"/>
      <c r="G197" s="118"/>
      <c r="H197" s="91"/>
      <c r="I197" s="94"/>
      <c r="J197" s="95"/>
      <c r="K197" s="81"/>
      <c r="L197" s="100"/>
      <c r="M197" s="101"/>
      <c r="N197" s="101"/>
      <c r="O197" s="102" t="str">
        <f t="shared" si="21"/>
        <v/>
      </c>
      <c r="P197" s="100"/>
      <c r="Q197" s="101"/>
      <c r="R197" s="101"/>
      <c r="S197" s="102" t="str">
        <f t="shared" si="22"/>
        <v/>
      </c>
      <c r="T197" s="104" t="str">
        <f t="shared" si="23"/>
        <v/>
      </c>
      <c r="U197" s="105" t="str">
        <f t="shared" si="16"/>
        <v xml:space="preserve">   </v>
      </c>
      <c r="V197" s="106" t="str">
        <f>IF(E197=0," ",IF(E197="H",IF(H197&lt;2000,VLOOKUP(K197,Minimas!$A$15:$G$29,7),IF(AND(H197&gt;1999,H197&lt;2003),VLOOKUP(K197,Minimas!$A$15:$G$29,6),IF(AND(H197&gt;2002,H197&lt;2005),VLOOKUP(K197,Minimas!$A$15:$G$29,5),IF(AND(H197&gt;2004,H197&lt;2007),VLOOKUP(K197,Minimas!$A$15:$G$29,4),VLOOKUP(K197,Minimas!$A$15:$G$29,3))))),IF(H197&lt;2000,VLOOKUP(K197,Minimas!$H$15:$N$29,7),IF(AND(H197&gt;1999,H197&lt;2003),VLOOKUP(K197,Minimas!$H$15:$N$29,6),IF(AND(H197&gt;2002,H197&lt;2005),VLOOKUP(K197,Minimas!$H$15:$N$29,5),IF(AND(H197&gt;2004,H197&lt;2007),VLOOKUP(K197,Minimas!$H$15:$N$29,4),VLOOKUP(K197,Minimas!$H$15:$N$29,3)))))))</f>
        <v xml:space="preserve"> </v>
      </c>
      <c r="W197" s="107" t="str">
        <f t="shared" si="17"/>
        <v/>
      </c>
      <c r="X197" s="42"/>
      <c r="Y197" s="42"/>
      <c r="AB197" s="113" t="e">
        <f>T197-HLOOKUP(V197,Minimas!$C$3:$CD$12,2,FALSE)</f>
        <v>#VALUE!</v>
      </c>
      <c r="AC197" s="113" t="e">
        <f>T197-HLOOKUP(V197,Minimas!$C$3:$CD$12,3,FALSE)</f>
        <v>#VALUE!</v>
      </c>
      <c r="AD197" s="113" t="e">
        <f>T197-HLOOKUP(V197,Minimas!$C$3:$CD$12,4,FALSE)</f>
        <v>#VALUE!</v>
      </c>
      <c r="AE197" s="113" t="e">
        <f>T197-HLOOKUP(V197,Minimas!$C$3:$CD$12,5,FALSE)</f>
        <v>#VALUE!</v>
      </c>
      <c r="AF197" s="113" t="e">
        <f>T197-HLOOKUP(V197,Minimas!$C$3:$CD$12,6,FALSE)</f>
        <v>#VALUE!</v>
      </c>
      <c r="AG197" s="113" t="e">
        <f>T197-HLOOKUP(V197,Minimas!$C$3:$CD$12,7,FALSE)</f>
        <v>#VALUE!</v>
      </c>
      <c r="AH197" s="113" t="e">
        <f>T197-HLOOKUP(V197,Minimas!$C$3:$CD$12,8,FALSE)</f>
        <v>#VALUE!</v>
      </c>
      <c r="AI197" s="113" t="e">
        <f>T197-HLOOKUP(V197,Minimas!$C$3:$CD$12,9,FALSE)</f>
        <v>#VALUE!</v>
      </c>
      <c r="AJ197" s="113" t="e">
        <f>T197-HLOOKUP(V197,Minimas!$C$3:$CD$12,10,FALSE)</f>
        <v>#VALUE!</v>
      </c>
      <c r="AK197" s="114" t="str">
        <f t="shared" si="18"/>
        <v xml:space="preserve"> </v>
      </c>
      <c r="AL197" s="114"/>
      <c r="AM197" s="114" t="str">
        <f t="shared" si="19"/>
        <v xml:space="preserve"> </v>
      </c>
      <c r="AN197" s="114" t="str">
        <f t="shared" si="20"/>
        <v xml:space="preserve"> </v>
      </c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</row>
    <row r="198" spans="2:107" s="5" customFormat="1" ht="30" customHeight="1" x14ac:dyDescent="0.2">
      <c r="B198" s="83"/>
      <c r="C198" s="86"/>
      <c r="D198" s="87"/>
      <c r="E198" s="89"/>
      <c r="F198" s="117"/>
      <c r="G198" s="118"/>
      <c r="H198" s="91"/>
      <c r="I198" s="94"/>
      <c r="J198" s="95"/>
      <c r="K198" s="81"/>
      <c r="L198" s="100"/>
      <c r="M198" s="101"/>
      <c r="N198" s="101"/>
      <c r="O198" s="102" t="str">
        <f t="shared" si="21"/>
        <v/>
      </c>
      <c r="P198" s="100"/>
      <c r="Q198" s="101"/>
      <c r="R198" s="101"/>
      <c r="S198" s="102" t="str">
        <f t="shared" si="22"/>
        <v/>
      </c>
      <c r="T198" s="104" t="str">
        <f t="shared" si="23"/>
        <v/>
      </c>
      <c r="U198" s="105" t="str">
        <f t="shared" si="16"/>
        <v xml:space="preserve">   </v>
      </c>
      <c r="V198" s="106" t="str">
        <f>IF(E198=0," ",IF(E198="H",IF(H198&lt;2000,VLOOKUP(K198,Minimas!$A$15:$G$29,7),IF(AND(H198&gt;1999,H198&lt;2003),VLOOKUP(K198,Minimas!$A$15:$G$29,6),IF(AND(H198&gt;2002,H198&lt;2005),VLOOKUP(K198,Minimas!$A$15:$G$29,5),IF(AND(H198&gt;2004,H198&lt;2007),VLOOKUP(K198,Minimas!$A$15:$G$29,4),VLOOKUP(K198,Minimas!$A$15:$G$29,3))))),IF(H198&lt;2000,VLOOKUP(K198,Minimas!$H$15:$N$29,7),IF(AND(H198&gt;1999,H198&lt;2003),VLOOKUP(K198,Minimas!$H$15:$N$29,6),IF(AND(H198&gt;2002,H198&lt;2005),VLOOKUP(K198,Minimas!$H$15:$N$29,5),IF(AND(H198&gt;2004,H198&lt;2007),VLOOKUP(K198,Minimas!$H$15:$N$29,4),VLOOKUP(K198,Minimas!$H$15:$N$29,3)))))))</f>
        <v xml:space="preserve"> </v>
      </c>
      <c r="W198" s="107" t="str">
        <f t="shared" si="17"/>
        <v/>
      </c>
      <c r="X198" s="42"/>
      <c r="Y198" s="42"/>
      <c r="AB198" s="113" t="e">
        <f>T198-HLOOKUP(V198,Minimas!$C$3:$CD$12,2,FALSE)</f>
        <v>#VALUE!</v>
      </c>
      <c r="AC198" s="113" t="e">
        <f>T198-HLOOKUP(V198,Minimas!$C$3:$CD$12,3,FALSE)</f>
        <v>#VALUE!</v>
      </c>
      <c r="AD198" s="113" t="e">
        <f>T198-HLOOKUP(V198,Minimas!$C$3:$CD$12,4,FALSE)</f>
        <v>#VALUE!</v>
      </c>
      <c r="AE198" s="113" t="e">
        <f>T198-HLOOKUP(V198,Minimas!$C$3:$CD$12,5,FALSE)</f>
        <v>#VALUE!</v>
      </c>
      <c r="AF198" s="113" t="e">
        <f>T198-HLOOKUP(V198,Minimas!$C$3:$CD$12,6,FALSE)</f>
        <v>#VALUE!</v>
      </c>
      <c r="AG198" s="113" t="e">
        <f>T198-HLOOKUP(V198,Minimas!$C$3:$CD$12,7,FALSE)</f>
        <v>#VALUE!</v>
      </c>
      <c r="AH198" s="113" t="e">
        <f>T198-HLOOKUP(V198,Minimas!$C$3:$CD$12,8,FALSE)</f>
        <v>#VALUE!</v>
      </c>
      <c r="AI198" s="113" t="e">
        <f>T198-HLOOKUP(V198,Minimas!$C$3:$CD$12,9,FALSE)</f>
        <v>#VALUE!</v>
      </c>
      <c r="AJ198" s="113" t="e">
        <f>T198-HLOOKUP(V198,Minimas!$C$3:$CD$12,10,FALSE)</f>
        <v>#VALUE!</v>
      </c>
      <c r="AK198" s="114" t="str">
        <f t="shared" si="18"/>
        <v xml:space="preserve"> </v>
      </c>
      <c r="AL198" s="114"/>
      <c r="AM198" s="114" t="str">
        <f t="shared" si="19"/>
        <v xml:space="preserve"> </v>
      </c>
      <c r="AN198" s="114" t="str">
        <f t="shared" si="20"/>
        <v xml:space="preserve"> </v>
      </c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</row>
    <row r="199" spans="2:107" s="5" customFormat="1" ht="30" customHeight="1" x14ac:dyDescent="0.2">
      <c r="B199" s="83"/>
      <c r="C199" s="86"/>
      <c r="D199" s="87"/>
      <c r="E199" s="89"/>
      <c r="F199" s="117"/>
      <c r="G199" s="118"/>
      <c r="H199" s="91"/>
      <c r="I199" s="94"/>
      <c r="J199" s="95"/>
      <c r="K199" s="81"/>
      <c r="L199" s="100"/>
      <c r="M199" s="101"/>
      <c r="N199" s="101"/>
      <c r="O199" s="102" t="str">
        <f t="shared" si="21"/>
        <v/>
      </c>
      <c r="P199" s="100"/>
      <c r="Q199" s="101"/>
      <c r="R199" s="101"/>
      <c r="S199" s="102" t="str">
        <f t="shared" si="22"/>
        <v/>
      </c>
      <c r="T199" s="104" t="str">
        <f t="shared" si="23"/>
        <v/>
      </c>
      <c r="U199" s="105" t="str">
        <f t="shared" ref="U199:U208" si="24">+CONCATENATE(AM199," ",AN199)</f>
        <v xml:space="preserve">   </v>
      </c>
      <c r="V199" s="106" t="str">
        <f>IF(E199=0," ",IF(E199="H",IF(H199&lt;2000,VLOOKUP(K199,Minimas!$A$15:$G$29,7),IF(AND(H199&gt;1999,H199&lt;2003),VLOOKUP(K199,Minimas!$A$15:$G$29,6),IF(AND(H199&gt;2002,H199&lt;2005),VLOOKUP(K199,Minimas!$A$15:$G$29,5),IF(AND(H199&gt;2004,H199&lt;2007),VLOOKUP(K199,Minimas!$A$15:$G$29,4),VLOOKUP(K199,Minimas!$A$15:$G$29,3))))),IF(H199&lt;2000,VLOOKUP(K199,Minimas!$H$15:$N$29,7),IF(AND(H199&gt;1999,H199&lt;2003),VLOOKUP(K199,Minimas!$H$15:$N$29,6),IF(AND(H199&gt;2002,H199&lt;2005),VLOOKUP(K199,Minimas!$H$15:$N$29,5),IF(AND(H199&gt;2004,H199&lt;2007),VLOOKUP(K199,Minimas!$H$15:$N$29,4),VLOOKUP(K199,Minimas!$H$15:$N$29,3)))))))</f>
        <v xml:space="preserve"> </v>
      </c>
      <c r="W199" s="107" t="str">
        <f t="shared" ref="W199:W208" si="25">IF(E199=" "," ",IF(E199="H",10^(0.75194503*LOG(K199/175.508)^2)*T199,IF(E199="F",10^(0.783497476* LOG(K199/153.655)^2)*T199,"")))</f>
        <v/>
      </c>
      <c r="X199" s="42"/>
      <c r="Y199" s="42"/>
      <c r="AB199" s="113" t="e">
        <f>T199-HLOOKUP(V199,Minimas!$C$3:$CD$12,2,FALSE)</f>
        <v>#VALUE!</v>
      </c>
      <c r="AC199" s="113" t="e">
        <f>T199-HLOOKUP(V199,Minimas!$C$3:$CD$12,3,FALSE)</f>
        <v>#VALUE!</v>
      </c>
      <c r="AD199" s="113" t="e">
        <f>T199-HLOOKUP(V199,Minimas!$C$3:$CD$12,4,FALSE)</f>
        <v>#VALUE!</v>
      </c>
      <c r="AE199" s="113" t="e">
        <f>T199-HLOOKUP(V199,Minimas!$C$3:$CD$12,5,FALSE)</f>
        <v>#VALUE!</v>
      </c>
      <c r="AF199" s="113" t="e">
        <f>T199-HLOOKUP(V199,Minimas!$C$3:$CD$12,6,FALSE)</f>
        <v>#VALUE!</v>
      </c>
      <c r="AG199" s="113" t="e">
        <f>T199-HLOOKUP(V199,Minimas!$C$3:$CD$12,7,FALSE)</f>
        <v>#VALUE!</v>
      </c>
      <c r="AH199" s="113" t="e">
        <f>T199-HLOOKUP(V199,Minimas!$C$3:$CD$12,8,FALSE)</f>
        <v>#VALUE!</v>
      </c>
      <c r="AI199" s="113" t="e">
        <f>T199-HLOOKUP(V199,Minimas!$C$3:$CD$12,9,FALSE)</f>
        <v>#VALUE!</v>
      </c>
      <c r="AJ199" s="113" t="e">
        <f>T199-HLOOKUP(V199,Minimas!$C$3:$CD$12,10,FALSE)</f>
        <v>#VALUE!</v>
      </c>
      <c r="AK199" s="114" t="str">
        <f t="shared" si="18"/>
        <v xml:space="preserve"> </v>
      </c>
      <c r="AL199" s="114"/>
      <c r="AM199" s="114" t="str">
        <f t="shared" si="19"/>
        <v xml:space="preserve"> </v>
      </c>
      <c r="AN199" s="114" t="str">
        <f t="shared" si="20"/>
        <v xml:space="preserve"> </v>
      </c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</row>
    <row r="200" spans="2:107" s="5" customFormat="1" ht="30" customHeight="1" x14ac:dyDescent="0.2">
      <c r="B200" s="83"/>
      <c r="C200" s="86"/>
      <c r="D200" s="87"/>
      <c r="E200" s="89"/>
      <c r="F200" s="117"/>
      <c r="G200" s="118"/>
      <c r="H200" s="91"/>
      <c r="I200" s="94"/>
      <c r="J200" s="95"/>
      <c r="K200" s="81"/>
      <c r="L200" s="100"/>
      <c r="M200" s="101"/>
      <c r="N200" s="101"/>
      <c r="O200" s="102" t="str">
        <f t="shared" si="21"/>
        <v/>
      </c>
      <c r="P200" s="100"/>
      <c r="Q200" s="101"/>
      <c r="R200" s="101"/>
      <c r="S200" s="102" t="str">
        <f t="shared" si="22"/>
        <v/>
      </c>
      <c r="T200" s="104" t="str">
        <f t="shared" si="23"/>
        <v/>
      </c>
      <c r="U200" s="105" t="str">
        <f t="shared" si="24"/>
        <v xml:space="preserve">   </v>
      </c>
      <c r="V200" s="106" t="str">
        <f>IF(E200=0," ",IF(E200="H",IF(H200&lt;2000,VLOOKUP(K200,Minimas!$A$15:$G$29,7),IF(AND(H200&gt;1999,H200&lt;2003),VLOOKUP(K200,Minimas!$A$15:$G$29,6),IF(AND(H200&gt;2002,H200&lt;2005),VLOOKUP(K200,Minimas!$A$15:$G$29,5),IF(AND(H200&gt;2004,H200&lt;2007),VLOOKUP(K200,Minimas!$A$15:$G$29,4),VLOOKUP(K200,Minimas!$A$15:$G$29,3))))),IF(H200&lt;2000,VLOOKUP(K200,Minimas!$H$15:$N$29,7),IF(AND(H200&gt;1999,H200&lt;2003),VLOOKUP(K200,Minimas!$H$15:$N$29,6),IF(AND(H200&gt;2002,H200&lt;2005),VLOOKUP(K200,Minimas!$H$15:$N$29,5),IF(AND(H200&gt;2004,H200&lt;2007),VLOOKUP(K200,Minimas!$H$15:$N$29,4),VLOOKUP(K200,Minimas!$H$15:$N$29,3)))))))</f>
        <v xml:space="preserve"> </v>
      </c>
      <c r="W200" s="107" t="str">
        <f t="shared" si="25"/>
        <v/>
      </c>
      <c r="X200" s="42"/>
      <c r="Y200" s="42"/>
      <c r="AB200" s="113" t="e">
        <f>T200-HLOOKUP(V200,Minimas!$C$3:$CD$12,2,FALSE)</f>
        <v>#VALUE!</v>
      </c>
      <c r="AC200" s="113" t="e">
        <f>T200-HLOOKUP(V200,Minimas!$C$3:$CD$12,3,FALSE)</f>
        <v>#VALUE!</v>
      </c>
      <c r="AD200" s="113" t="e">
        <f>T200-HLOOKUP(V200,Minimas!$C$3:$CD$12,4,FALSE)</f>
        <v>#VALUE!</v>
      </c>
      <c r="AE200" s="113" t="e">
        <f>T200-HLOOKUP(V200,Minimas!$C$3:$CD$12,5,FALSE)</f>
        <v>#VALUE!</v>
      </c>
      <c r="AF200" s="113" t="e">
        <f>T200-HLOOKUP(V200,Minimas!$C$3:$CD$12,6,FALSE)</f>
        <v>#VALUE!</v>
      </c>
      <c r="AG200" s="113" t="e">
        <f>T200-HLOOKUP(V200,Minimas!$C$3:$CD$12,7,FALSE)</f>
        <v>#VALUE!</v>
      </c>
      <c r="AH200" s="113" t="e">
        <f>T200-HLOOKUP(V200,Minimas!$C$3:$CD$12,8,FALSE)</f>
        <v>#VALUE!</v>
      </c>
      <c r="AI200" s="113" t="e">
        <f>T200-HLOOKUP(V200,Minimas!$C$3:$CD$12,9,FALSE)</f>
        <v>#VALUE!</v>
      </c>
      <c r="AJ200" s="113" t="e">
        <f>T200-HLOOKUP(V200,Minimas!$C$3:$CD$12,10,FALSE)</f>
        <v>#VALUE!</v>
      </c>
      <c r="AK200" s="114" t="str">
        <f t="shared" ref="AK200:AK208" si="26">IF(E200=0," ",IF(AJ200&gt;=0,$AJ$5,IF(AI200&gt;=0,$AI$5,IF(AH200&gt;=0,$AH$5,IF(AG200&gt;=0,$AG$5,IF(AF200&gt;=0,$AF$5,IF(AE200&gt;=0,$AE$5,IF(AD200&gt;=0,$AD$5,IF(AC200&gt;=0,$AC$5,$AB$5)))))))))</f>
        <v xml:space="preserve"> </v>
      </c>
      <c r="AL200" s="114"/>
      <c r="AM200" s="114" t="str">
        <f t="shared" ref="AM200:AM208" si="27">IF(AK200="","",AK200)</f>
        <v xml:space="preserve"> </v>
      </c>
      <c r="AN200" s="114" t="str">
        <f t="shared" ref="AN200:AN208" si="28">IF(E200=0," ",IF(AJ200&gt;=0,AJ200,IF(AI200&gt;=0,AI200,IF(AH200&gt;=0,AH200,IF(AG200&gt;=0,AG200,IF(AF200&gt;=0,AF200,IF(AE200&gt;=0,AE200,IF(AD200&gt;=0,AD200,IF(AC200&gt;=0,AC200,AB200)))))))))</f>
        <v xml:space="preserve"> </v>
      </c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</row>
    <row r="201" spans="2:107" s="5" customFormat="1" ht="30" customHeight="1" x14ac:dyDescent="0.2">
      <c r="B201" s="83"/>
      <c r="C201" s="86"/>
      <c r="D201" s="87"/>
      <c r="E201" s="89"/>
      <c r="F201" s="117"/>
      <c r="G201" s="118"/>
      <c r="H201" s="91"/>
      <c r="I201" s="94"/>
      <c r="J201" s="95"/>
      <c r="K201" s="81"/>
      <c r="L201" s="100"/>
      <c r="M201" s="101"/>
      <c r="N201" s="101"/>
      <c r="O201" s="102" t="str">
        <f t="shared" ref="O201:O208" si="29">IF(E201="","",IF(MAXA(L201:N201)&lt;=0,0,MAXA(L201:N201)))</f>
        <v/>
      </c>
      <c r="P201" s="100"/>
      <c r="Q201" s="101"/>
      <c r="R201" s="101"/>
      <c r="S201" s="102" t="str">
        <f t="shared" ref="S201:S208" si="30">IF(E201="","",IF(MAXA(P201:R201)&lt;=0,0,MAXA(P201:R201)))</f>
        <v/>
      </c>
      <c r="T201" s="104" t="str">
        <f t="shared" ref="T201:T208" si="31">IF(E201="","",IF(OR(O201=0,S201=0),0,O201+S201))</f>
        <v/>
      </c>
      <c r="U201" s="105" t="str">
        <f t="shared" si="24"/>
        <v xml:space="preserve">   </v>
      </c>
      <c r="V201" s="106" t="str">
        <f>IF(E201=0," ",IF(E201="H",IF(H201&lt;2000,VLOOKUP(K201,Minimas!$A$15:$G$29,7),IF(AND(H201&gt;1999,H201&lt;2003),VLOOKUP(K201,Minimas!$A$15:$G$29,6),IF(AND(H201&gt;2002,H201&lt;2005),VLOOKUP(K201,Minimas!$A$15:$G$29,5),IF(AND(H201&gt;2004,H201&lt;2007),VLOOKUP(K201,Minimas!$A$15:$G$29,4),VLOOKUP(K201,Minimas!$A$15:$G$29,3))))),IF(H201&lt;2000,VLOOKUP(K201,Minimas!$H$15:$N$29,7),IF(AND(H201&gt;1999,H201&lt;2003),VLOOKUP(K201,Minimas!$H$15:$N$29,6),IF(AND(H201&gt;2002,H201&lt;2005),VLOOKUP(K201,Minimas!$H$15:$N$29,5),IF(AND(H201&gt;2004,H201&lt;2007),VLOOKUP(K201,Minimas!$H$15:$N$29,4),VLOOKUP(K201,Minimas!$H$15:$N$29,3)))))))</f>
        <v xml:space="preserve"> </v>
      </c>
      <c r="W201" s="107" t="str">
        <f t="shared" si="25"/>
        <v/>
      </c>
      <c r="X201" s="42"/>
      <c r="Y201" s="42"/>
      <c r="AB201" s="113" t="e">
        <f>T201-HLOOKUP(V201,Minimas!$C$3:$CD$12,2,FALSE)</f>
        <v>#VALUE!</v>
      </c>
      <c r="AC201" s="113" t="e">
        <f>T201-HLOOKUP(V201,Minimas!$C$3:$CD$12,3,FALSE)</f>
        <v>#VALUE!</v>
      </c>
      <c r="AD201" s="113" t="e">
        <f>T201-HLOOKUP(V201,Minimas!$C$3:$CD$12,4,FALSE)</f>
        <v>#VALUE!</v>
      </c>
      <c r="AE201" s="113" t="e">
        <f>T201-HLOOKUP(V201,Minimas!$C$3:$CD$12,5,FALSE)</f>
        <v>#VALUE!</v>
      </c>
      <c r="AF201" s="113" t="e">
        <f>T201-HLOOKUP(V201,Minimas!$C$3:$CD$12,6,FALSE)</f>
        <v>#VALUE!</v>
      </c>
      <c r="AG201" s="113" t="e">
        <f>T201-HLOOKUP(V201,Minimas!$C$3:$CD$12,7,FALSE)</f>
        <v>#VALUE!</v>
      </c>
      <c r="AH201" s="113" t="e">
        <f>T201-HLOOKUP(V201,Minimas!$C$3:$CD$12,8,FALSE)</f>
        <v>#VALUE!</v>
      </c>
      <c r="AI201" s="113" t="e">
        <f>T201-HLOOKUP(V201,Minimas!$C$3:$CD$12,9,FALSE)</f>
        <v>#VALUE!</v>
      </c>
      <c r="AJ201" s="113" t="e">
        <f>T201-HLOOKUP(V201,Minimas!$C$3:$CD$12,10,FALSE)</f>
        <v>#VALUE!</v>
      </c>
      <c r="AK201" s="114" t="str">
        <f t="shared" si="26"/>
        <v xml:space="preserve"> </v>
      </c>
      <c r="AL201" s="114"/>
      <c r="AM201" s="114" t="str">
        <f t="shared" si="27"/>
        <v xml:space="preserve"> </v>
      </c>
      <c r="AN201" s="114" t="str">
        <f t="shared" si="28"/>
        <v xml:space="preserve"> </v>
      </c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</row>
    <row r="202" spans="2:107" s="5" customFormat="1" ht="30" customHeight="1" x14ac:dyDescent="0.2">
      <c r="B202" s="83"/>
      <c r="C202" s="86"/>
      <c r="D202" s="87"/>
      <c r="E202" s="89"/>
      <c r="F202" s="117"/>
      <c r="G202" s="118"/>
      <c r="H202" s="91"/>
      <c r="I202" s="94"/>
      <c r="J202" s="95"/>
      <c r="K202" s="81"/>
      <c r="L202" s="100"/>
      <c r="M202" s="101"/>
      <c r="N202" s="101"/>
      <c r="O202" s="102" t="str">
        <f t="shared" si="29"/>
        <v/>
      </c>
      <c r="P202" s="100"/>
      <c r="Q202" s="101"/>
      <c r="R202" s="101"/>
      <c r="S202" s="102" t="str">
        <f t="shared" si="30"/>
        <v/>
      </c>
      <c r="T202" s="104" t="str">
        <f t="shared" si="31"/>
        <v/>
      </c>
      <c r="U202" s="105" t="str">
        <f t="shared" si="24"/>
        <v xml:space="preserve">   </v>
      </c>
      <c r="V202" s="106" t="str">
        <f>IF(E202=0," ",IF(E202="H",IF(H202&lt;2000,VLOOKUP(K202,Minimas!$A$15:$G$29,7),IF(AND(H202&gt;1999,H202&lt;2003),VLOOKUP(K202,Minimas!$A$15:$G$29,6),IF(AND(H202&gt;2002,H202&lt;2005),VLOOKUP(K202,Minimas!$A$15:$G$29,5),IF(AND(H202&gt;2004,H202&lt;2007),VLOOKUP(K202,Minimas!$A$15:$G$29,4),VLOOKUP(K202,Minimas!$A$15:$G$29,3))))),IF(H202&lt;2000,VLOOKUP(K202,Minimas!$H$15:$N$29,7),IF(AND(H202&gt;1999,H202&lt;2003),VLOOKUP(K202,Minimas!$H$15:$N$29,6),IF(AND(H202&gt;2002,H202&lt;2005),VLOOKUP(K202,Minimas!$H$15:$N$29,5),IF(AND(H202&gt;2004,H202&lt;2007),VLOOKUP(K202,Minimas!$H$15:$N$29,4),VLOOKUP(K202,Minimas!$H$15:$N$29,3)))))))</f>
        <v xml:space="preserve"> </v>
      </c>
      <c r="W202" s="107" t="str">
        <f t="shared" si="25"/>
        <v/>
      </c>
      <c r="X202" s="42"/>
      <c r="Y202" s="42"/>
      <c r="AB202" s="113" t="e">
        <f>T202-HLOOKUP(V202,Minimas!$C$3:$CD$12,2,FALSE)</f>
        <v>#VALUE!</v>
      </c>
      <c r="AC202" s="113" t="e">
        <f>T202-HLOOKUP(V202,Minimas!$C$3:$CD$12,3,FALSE)</f>
        <v>#VALUE!</v>
      </c>
      <c r="AD202" s="113" t="e">
        <f>T202-HLOOKUP(V202,Minimas!$C$3:$CD$12,4,FALSE)</f>
        <v>#VALUE!</v>
      </c>
      <c r="AE202" s="113" t="e">
        <f>T202-HLOOKUP(V202,Minimas!$C$3:$CD$12,5,FALSE)</f>
        <v>#VALUE!</v>
      </c>
      <c r="AF202" s="113" t="e">
        <f>T202-HLOOKUP(V202,Minimas!$C$3:$CD$12,6,FALSE)</f>
        <v>#VALUE!</v>
      </c>
      <c r="AG202" s="113" t="e">
        <f>T202-HLOOKUP(V202,Minimas!$C$3:$CD$12,7,FALSE)</f>
        <v>#VALUE!</v>
      </c>
      <c r="AH202" s="113" t="e">
        <f>T202-HLOOKUP(V202,Minimas!$C$3:$CD$12,8,FALSE)</f>
        <v>#VALUE!</v>
      </c>
      <c r="AI202" s="113" t="e">
        <f>T202-HLOOKUP(V202,Minimas!$C$3:$CD$12,9,FALSE)</f>
        <v>#VALUE!</v>
      </c>
      <c r="AJ202" s="113" t="e">
        <f>T202-HLOOKUP(V202,Minimas!$C$3:$CD$12,10,FALSE)</f>
        <v>#VALUE!</v>
      </c>
      <c r="AK202" s="114" t="str">
        <f t="shared" si="26"/>
        <v xml:space="preserve"> </v>
      </c>
      <c r="AL202" s="114"/>
      <c r="AM202" s="114" t="str">
        <f t="shared" si="27"/>
        <v xml:space="preserve"> </v>
      </c>
      <c r="AN202" s="114" t="str">
        <f t="shared" si="28"/>
        <v xml:space="preserve"> </v>
      </c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</row>
    <row r="203" spans="2:107" s="5" customFormat="1" ht="30" customHeight="1" x14ac:dyDescent="0.2">
      <c r="B203" s="83"/>
      <c r="C203" s="86"/>
      <c r="D203" s="87"/>
      <c r="E203" s="89"/>
      <c r="F203" s="117"/>
      <c r="G203" s="118"/>
      <c r="H203" s="91"/>
      <c r="I203" s="94"/>
      <c r="J203" s="95"/>
      <c r="K203" s="81"/>
      <c r="L203" s="100"/>
      <c r="M203" s="101"/>
      <c r="N203" s="101"/>
      <c r="O203" s="102" t="str">
        <f t="shared" si="29"/>
        <v/>
      </c>
      <c r="P203" s="100"/>
      <c r="Q203" s="101"/>
      <c r="R203" s="101"/>
      <c r="S203" s="102" t="str">
        <f t="shared" si="30"/>
        <v/>
      </c>
      <c r="T203" s="104" t="str">
        <f t="shared" si="31"/>
        <v/>
      </c>
      <c r="U203" s="105" t="str">
        <f t="shared" si="24"/>
        <v xml:space="preserve">   </v>
      </c>
      <c r="V203" s="106" t="str">
        <f>IF(E203=0," ",IF(E203="H",IF(H203&lt;2000,VLOOKUP(K203,Minimas!$A$15:$G$29,7),IF(AND(H203&gt;1999,H203&lt;2003),VLOOKUP(K203,Minimas!$A$15:$G$29,6),IF(AND(H203&gt;2002,H203&lt;2005),VLOOKUP(K203,Minimas!$A$15:$G$29,5),IF(AND(H203&gt;2004,H203&lt;2007),VLOOKUP(K203,Minimas!$A$15:$G$29,4),VLOOKUP(K203,Minimas!$A$15:$G$29,3))))),IF(H203&lt;2000,VLOOKUP(K203,Minimas!$H$15:$N$29,7),IF(AND(H203&gt;1999,H203&lt;2003),VLOOKUP(K203,Minimas!$H$15:$N$29,6),IF(AND(H203&gt;2002,H203&lt;2005),VLOOKUP(K203,Minimas!$H$15:$N$29,5),IF(AND(H203&gt;2004,H203&lt;2007),VLOOKUP(K203,Minimas!$H$15:$N$29,4),VLOOKUP(K203,Minimas!$H$15:$N$29,3)))))))</f>
        <v xml:space="preserve"> </v>
      </c>
      <c r="W203" s="107" t="str">
        <f t="shared" si="25"/>
        <v/>
      </c>
      <c r="X203" s="42"/>
      <c r="Y203" s="42"/>
      <c r="AB203" s="113" t="e">
        <f>T203-HLOOKUP(V203,Minimas!$C$3:$CD$12,2,FALSE)</f>
        <v>#VALUE!</v>
      </c>
      <c r="AC203" s="113" t="e">
        <f>T203-HLOOKUP(V203,Minimas!$C$3:$CD$12,3,FALSE)</f>
        <v>#VALUE!</v>
      </c>
      <c r="AD203" s="113" t="e">
        <f>T203-HLOOKUP(V203,Minimas!$C$3:$CD$12,4,FALSE)</f>
        <v>#VALUE!</v>
      </c>
      <c r="AE203" s="113" t="e">
        <f>T203-HLOOKUP(V203,Minimas!$C$3:$CD$12,5,FALSE)</f>
        <v>#VALUE!</v>
      </c>
      <c r="AF203" s="113" t="e">
        <f>T203-HLOOKUP(V203,Minimas!$C$3:$CD$12,6,FALSE)</f>
        <v>#VALUE!</v>
      </c>
      <c r="AG203" s="113" t="e">
        <f>T203-HLOOKUP(V203,Minimas!$C$3:$CD$12,7,FALSE)</f>
        <v>#VALUE!</v>
      </c>
      <c r="AH203" s="113" t="e">
        <f>T203-HLOOKUP(V203,Minimas!$C$3:$CD$12,8,FALSE)</f>
        <v>#VALUE!</v>
      </c>
      <c r="AI203" s="113" t="e">
        <f>T203-HLOOKUP(V203,Minimas!$C$3:$CD$12,9,FALSE)</f>
        <v>#VALUE!</v>
      </c>
      <c r="AJ203" s="113" t="e">
        <f>T203-HLOOKUP(V203,Minimas!$C$3:$CD$12,10,FALSE)</f>
        <v>#VALUE!</v>
      </c>
      <c r="AK203" s="114" t="str">
        <f t="shared" si="26"/>
        <v xml:space="preserve"> </v>
      </c>
      <c r="AL203" s="114"/>
      <c r="AM203" s="114" t="str">
        <f t="shared" si="27"/>
        <v xml:space="preserve"> </v>
      </c>
      <c r="AN203" s="114" t="str">
        <f t="shared" si="28"/>
        <v xml:space="preserve"> </v>
      </c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</row>
    <row r="204" spans="2:107" s="5" customFormat="1" ht="30" customHeight="1" x14ac:dyDescent="0.2">
      <c r="B204" s="83"/>
      <c r="C204" s="86"/>
      <c r="D204" s="87"/>
      <c r="E204" s="89"/>
      <c r="F204" s="117"/>
      <c r="G204" s="118"/>
      <c r="H204" s="91"/>
      <c r="I204" s="94"/>
      <c r="J204" s="95"/>
      <c r="K204" s="81"/>
      <c r="L204" s="100"/>
      <c r="M204" s="101"/>
      <c r="N204" s="101"/>
      <c r="O204" s="102" t="str">
        <f t="shared" si="29"/>
        <v/>
      </c>
      <c r="P204" s="100"/>
      <c r="Q204" s="101"/>
      <c r="R204" s="101"/>
      <c r="S204" s="102" t="str">
        <f t="shared" si="30"/>
        <v/>
      </c>
      <c r="T204" s="104" t="str">
        <f t="shared" si="31"/>
        <v/>
      </c>
      <c r="U204" s="105" t="str">
        <f t="shared" si="24"/>
        <v xml:space="preserve">   </v>
      </c>
      <c r="V204" s="106" t="str">
        <f>IF(E204=0," ",IF(E204="H",IF(H204&lt;2000,VLOOKUP(K204,Minimas!$A$15:$G$29,7),IF(AND(H204&gt;1999,H204&lt;2003),VLOOKUP(K204,Minimas!$A$15:$G$29,6),IF(AND(H204&gt;2002,H204&lt;2005),VLOOKUP(K204,Minimas!$A$15:$G$29,5),IF(AND(H204&gt;2004,H204&lt;2007),VLOOKUP(K204,Minimas!$A$15:$G$29,4),VLOOKUP(K204,Minimas!$A$15:$G$29,3))))),IF(H204&lt;2000,VLOOKUP(K204,Minimas!$H$15:$N$29,7),IF(AND(H204&gt;1999,H204&lt;2003),VLOOKUP(K204,Minimas!$H$15:$N$29,6),IF(AND(H204&gt;2002,H204&lt;2005),VLOOKUP(K204,Minimas!$H$15:$N$29,5),IF(AND(H204&gt;2004,H204&lt;2007),VLOOKUP(K204,Minimas!$H$15:$N$29,4),VLOOKUP(K204,Minimas!$H$15:$N$29,3)))))))</f>
        <v xml:space="preserve"> </v>
      </c>
      <c r="W204" s="107" t="str">
        <f t="shared" si="25"/>
        <v/>
      </c>
      <c r="X204" s="42"/>
      <c r="Y204" s="42"/>
      <c r="AB204" s="113" t="e">
        <f>T204-HLOOKUP(V204,Minimas!$C$3:$CD$12,2,FALSE)</f>
        <v>#VALUE!</v>
      </c>
      <c r="AC204" s="113" t="e">
        <f>T204-HLOOKUP(V204,Minimas!$C$3:$CD$12,3,FALSE)</f>
        <v>#VALUE!</v>
      </c>
      <c r="AD204" s="113" t="e">
        <f>T204-HLOOKUP(V204,Minimas!$C$3:$CD$12,4,FALSE)</f>
        <v>#VALUE!</v>
      </c>
      <c r="AE204" s="113" t="e">
        <f>T204-HLOOKUP(V204,Minimas!$C$3:$CD$12,5,FALSE)</f>
        <v>#VALUE!</v>
      </c>
      <c r="AF204" s="113" t="e">
        <f>T204-HLOOKUP(V204,Minimas!$C$3:$CD$12,6,FALSE)</f>
        <v>#VALUE!</v>
      </c>
      <c r="AG204" s="113" t="e">
        <f>T204-HLOOKUP(V204,Minimas!$C$3:$CD$12,7,FALSE)</f>
        <v>#VALUE!</v>
      </c>
      <c r="AH204" s="113" t="e">
        <f>T204-HLOOKUP(V204,Minimas!$C$3:$CD$12,8,FALSE)</f>
        <v>#VALUE!</v>
      </c>
      <c r="AI204" s="113" t="e">
        <f>T204-HLOOKUP(V204,Minimas!$C$3:$CD$12,9,FALSE)</f>
        <v>#VALUE!</v>
      </c>
      <c r="AJ204" s="113" t="e">
        <f>T204-HLOOKUP(V204,Minimas!$C$3:$CD$12,10,FALSE)</f>
        <v>#VALUE!</v>
      </c>
      <c r="AK204" s="114" t="str">
        <f t="shared" si="26"/>
        <v xml:space="preserve"> </v>
      </c>
      <c r="AL204" s="114"/>
      <c r="AM204" s="114" t="str">
        <f t="shared" si="27"/>
        <v xml:space="preserve"> </v>
      </c>
      <c r="AN204" s="114" t="str">
        <f t="shared" si="28"/>
        <v xml:space="preserve"> </v>
      </c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</row>
    <row r="205" spans="2:107" s="5" customFormat="1" ht="30" customHeight="1" x14ac:dyDescent="0.2">
      <c r="B205" s="83"/>
      <c r="C205" s="86"/>
      <c r="D205" s="87"/>
      <c r="E205" s="89"/>
      <c r="F205" s="117"/>
      <c r="G205" s="118"/>
      <c r="H205" s="91"/>
      <c r="I205" s="94"/>
      <c r="J205" s="95"/>
      <c r="K205" s="81"/>
      <c r="L205" s="100"/>
      <c r="M205" s="101"/>
      <c r="N205" s="101"/>
      <c r="O205" s="102" t="str">
        <f t="shared" si="29"/>
        <v/>
      </c>
      <c r="P205" s="100"/>
      <c r="Q205" s="101"/>
      <c r="R205" s="101"/>
      <c r="S205" s="102" t="str">
        <f t="shared" si="30"/>
        <v/>
      </c>
      <c r="T205" s="104" t="str">
        <f t="shared" si="31"/>
        <v/>
      </c>
      <c r="U205" s="105" t="str">
        <f t="shared" si="24"/>
        <v xml:space="preserve">   </v>
      </c>
      <c r="V205" s="106" t="str">
        <f>IF(E205=0," ",IF(E205="H",IF(H205&lt;2000,VLOOKUP(K205,Minimas!$A$15:$G$29,7),IF(AND(H205&gt;1999,H205&lt;2003),VLOOKUP(K205,Minimas!$A$15:$G$29,6),IF(AND(H205&gt;2002,H205&lt;2005),VLOOKUP(K205,Minimas!$A$15:$G$29,5),IF(AND(H205&gt;2004,H205&lt;2007),VLOOKUP(K205,Minimas!$A$15:$G$29,4),VLOOKUP(K205,Minimas!$A$15:$G$29,3))))),IF(H205&lt;2000,VLOOKUP(K205,Minimas!$H$15:$N$29,7),IF(AND(H205&gt;1999,H205&lt;2003),VLOOKUP(K205,Minimas!$H$15:$N$29,6),IF(AND(H205&gt;2002,H205&lt;2005),VLOOKUP(K205,Minimas!$H$15:$N$29,5),IF(AND(H205&gt;2004,H205&lt;2007),VLOOKUP(K205,Minimas!$H$15:$N$29,4),VLOOKUP(K205,Minimas!$H$15:$N$29,3)))))))</f>
        <v xml:space="preserve"> </v>
      </c>
      <c r="W205" s="107" t="str">
        <f t="shared" si="25"/>
        <v/>
      </c>
      <c r="X205" s="42"/>
      <c r="Y205" s="42"/>
      <c r="AB205" s="113" t="e">
        <f>T205-HLOOKUP(V205,Minimas!$C$3:$CD$12,2,FALSE)</f>
        <v>#VALUE!</v>
      </c>
      <c r="AC205" s="113" t="e">
        <f>T205-HLOOKUP(V205,Minimas!$C$3:$CD$12,3,FALSE)</f>
        <v>#VALUE!</v>
      </c>
      <c r="AD205" s="113" t="e">
        <f>T205-HLOOKUP(V205,Minimas!$C$3:$CD$12,4,FALSE)</f>
        <v>#VALUE!</v>
      </c>
      <c r="AE205" s="113" t="e">
        <f>T205-HLOOKUP(V205,Minimas!$C$3:$CD$12,5,FALSE)</f>
        <v>#VALUE!</v>
      </c>
      <c r="AF205" s="113" t="e">
        <f>T205-HLOOKUP(V205,Minimas!$C$3:$CD$12,6,FALSE)</f>
        <v>#VALUE!</v>
      </c>
      <c r="AG205" s="113" t="e">
        <f>T205-HLOOKUP(V205,Minimas!$C$3:$CD$12,7,FALSE)</f>
        <v>#VALUE!</v>
      </c>
      <c r="AH205" s="113" t="e">
        <f>T205-HLOOKUP(V205,Minimas!$C$3:$CD$12,8,FALSE)</f>
        <v>#VALUE!</v>
      </c>
      <c r="AI205" s="113" t="e">
        <f>T205-HLOOKUP(V205,Minimas!$C$3:$CD$12,9,FALSE)</f>
        <v>#VALUE!</v>
      </c>
      <c r="AJ205" s="113" t="e">
        <f>T205-HLOOKUP(V205,Minimas!$C$3:$CD$12,10,FALSE)</f>
        <v>#VALUE!</v>
      </c>
      <c r="AK205" s="114" t="str">
        <f t="shared" si="26"/>
        <v xml:space="preserve"> </v>
      </c>
      <c r="AL205" s="114"/>
      <c r="AM205" s="114" t="str">
        <f t="shared" si="27"/>
        <v xml:space="preserve"> </v>
      </c>
      <c r="AN205" s="114" t="str">
        <f t="shared" si="28"/>
        <v xml:space="preserve"> </v>
      </c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</row>
    <row r="206" spans="2:107" s="5" customFormat="1" ht="30" customHeight="1" x14ac:dyDescent="0.2">
      <c r="B206" s="83"/>
      <c r="C206" s="86"/>
      <c r="D206" s="87"/>
      <c r="E206" s="89"/>
      <c r="F206" s="117"/>
      <c r="G206" s="118"/>
      <c r="H206" s="91"/>
      <c r="I206" s="94"/>
      <c r="J206" s="95"/>
      <c r="K206" s="81"/>
      <c r="L206" s="100"/>
      <c r="M206" s="101"/>
      <c r="N206" s="101"/>
      <c r="O206" s="102" t="str">
        <f t="shared" si="29"/>
        <v/>
      </c>
      <c r="P206" s="100"/>
      <c r="Q206" s="101"/>
      <c r="R206" s="101"/>
      <c r="S206" s="102" t="str">
        <f t="shared" si="30"/>
        <v/>
      </c>
      <c r="T206" s="104" t="str">
        <f t="shared" si="31"/>
        <v/>
      </c>
      <c r="U206" s="105" t="str">
        <f t="shared" si="24"/>
        <v xml:space="preserve">   </v>
      </c>
      <c r="V206" s="106" t="str">
        <f>IF(E206=0," ",IF(E206="H",IF(H206&lt;2000,VLOOKUP(K206,Minimas!$A$15:$G$29,7),IF(AND(H206&gt;1999,H206&lt;2003),VLOOKUP(K206,Minimas!$A$15:$G$29,6),IF(AND(H206&gt;2002,H206&lt;2005),VLOOKUP(K206,Minimas!$A$15:$G$29,5),IF(AND(H206&gt;2004,H206&lt;2007),VLOOKUP(K206,Minimas!$A$15:$G$29,4),VLOOKUP(K206,Minimas!$A$15:$G$29,3))))),IF(H206&lt;2000,VLOOKUP(K206,Minimas!$H$15:$N$29,7),IF(AND(H206&gt;1999,H206&lt;2003),VLOOKUP(K206,Minimas!$H$15:$N$29,6),IF(AND(H206&gt;2002,H206&lt;2005),VLOOKUP(K206,Minimas!$H$15:$N$29,5),IF(AND(H206&gt;2004,H206&lt;2007),VLOOKUP(K206,Minimas!$H$15:$N$29,4),VLOOKUP(K206,Minimas!$H$15:$N$29,3)))))))</f>
        <v xml:space="preserve"> </v>
      </c>
      <c r="W206" s="107" t="str">
        <f t="shared" si="25"/>
        <v/>
      </c>
      <c r="X206" s="42"/>
      <c r="Y206" s="42"/>
      <c r="AB206" s="113" t="e">
        <f>T206-HLOOKUP(V206,Minimas!$C$3:$CD$12,2,FALSE)</f>
        <v>#VALUE!</v>
      </c>
      <c r="AC206" s="113" t="e">
        <f>T206-HLOOKUP(V206,Minimas!$C$3:$CD$12,3,FALSE)</f>
        <v>#VALUE!</v>
      </c>
      <c r="AD206" s="113" t="e">
        <f>T206-HLOOKUP(V206,Minimas!$C$3:$CD$12,4,FALSE)</f>
        <v>#VALUE!</v>
      </c>
      <c r="AE206" s="113" t="e">
        <f>T206-HLOOKUP(V206,Minimas!$C$3:$CD$12,5,FALSE)</f>
        <v>#VALUE!</v>
      </c>
      <c r="AF206" s="113" t="e">
        <f>T206-HLOOKUP(V206,Minimas!$C$3:$CD$12,6,FALSE)</f>
        <v>#VALUE!</v>
      </c>
      <c r="AG206" s="113" t="e">
        <f>T206-HLOOKUP(V206,Minimas!$C$3:$CD$12,7,FALSE)</f>
        <v>#VALUE!</v>
      </c>
      <c r="AH206" s="113" t="e">
        <f>T206-HLOOKUP(V206,Minimas!$C$3:$CD$12,8,FALSE)</f>
        <v>#VALUE!</v>
      </c>
      <c r="AI206" s="113" t="e">
        <f>T206-HLOOKUP(V206,Minimas!$C$3:$CD$12,9,FALSE)</f>
        <v>#VALUE!</v>
      </c>
      <c r="AJ206" s="113" t="e">
        <f>T206-HLOOKUP(V206,Minimas!$C$3:$CD$12,10,FALSE)</f>
        <v>#VALUE!</v>
      </c>
      <c r="AK206" s="114" t="str">
        <f t="shared" si="26"/>
        <v xml:space="preserve"> </v>
      </c>
      <c r="AL206" s="114"/>
      <c r="AM206" s="114" t="str">
        <f t="shared" si="27"/>
        <v xml:space="preserve"> </v>
      </c>
      <c r="AN206" s="114" t="str">
        <f t="shared" si="28"/>
        <v xml:space="preserve"> </v>
      </c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</row>
    <row r="207" spans="2:107" s="5" customFormat="1" ht="30" customHeight="1" x14ac:dyDescent="0.2">
      <c r="B207" s="83"/>
      <c r="C207" s="86"/>
      <c r="D207" s="87"/>
      <c r="E207" s="89"/>
      <c r="F207" s="117"/>
      <c r="G207" s="118"/>
      <c r="H207" s="91"/>
      <c r="I207" s="94"/>
      <c r="J207" s="95"/>
      <c r="K207" s="81"/>
      <c r="L207" s="100"/>
      <c r="M207" s="101"/>
      <c r="N207" s="101"/>
      <c r="O207" s="102" t="str">
        <f t="shared" si="29"/>
        <v/>
      </c>
      <c r="P207" s="100"/>
      <c r="Q207" s="101"/>
      <c r="R207" s="101"/>
      <c r="S207" s="102" t="str">
        <f t="shared" si="30"/>
        <v/>
      </c>
      <c r="T207" s="104" t="str">
        <f t="shared" si="31"/>
        <v/>
      </c>
      <c r="U207" s="105" t="str">
        <f t="shared" si="24"/>
        <v xml:space="preserve">   </v>
      </c>
      <c r="V207" s="106" t="str">
        <f>IF(E207=0," ",IF(E207="H",IF(H207&lt;2000,VLOOKUP(K207,Minimas!$A$15:$G$29,7),IF(AND(H207&gt;1999,H207&lt;2003),VLOOKUP(K207,Minimas!$A$15:$G$29,6),IF(AND(H207&gt;2002,H207&lt;2005),VLOOKUP(K207,Minimas!$A$15:$G$29,5),IF(AND(H207&gt;2004,H207&lt;2007),VLOOKUP(K207,Minimas!$A$15:$G$29,4),VLOOKUP(K207,Minimas!$A$15:$G$29,3))))),IF(H207&lt;2000,VLOOKUP(K207,Minimas!$H$15:$N$29,7),IF(AND(H207&gt;1999,H207&lt;2003),VLOOKUP(K207,Minimas!$H$15:$N$29,6),IF(AND(H207&gt;2002,H207&lt;2005),VLOOKUP(K207,Minimas!$H$15:$N$29,5),IF(AND(H207&gt;2004,H207&lt;2007),VLOOKUP(K207,Minimas!$H$15:$N$29,4),VLOOKUP(K207,Minimas!$H$15:$N$29,3)))))))</f>
        <v xml:space="preserve"> </v>
      </c>
      <c r="W207" s="107" t="str">
        <f t="shared" si="25"/>
        <v/>
      </c>
      <c r="X207" s="42"/>
      <c r="Y207" s="42"/>
      <c r="AB207" s="113" t="e">
        <f>T207-HLOOKUP(V207,Minimas!$C$3:$CD$12,2,FALSE)</f>
        <v>#VALUE!</v>
      </c>
      <c r="AC207" s="113" t="e">
        <f>T207-HLOOKUP(V207,Minimas!$C$3:$CD$12,3,FALSE)</f>
        <v>#VALUE!</v>
      </c>
      <c r="AD207" s="113" t="e">
        <f>T207-HLOOKUP(V207,Minimas!$C$3:$CD$12,4,FALSE)</f>
        <v>#VALUE!</v>
      </c>
      <c r="AE207" s="113" t="e">
        <f>T207-HLOOKUP(V207,Minimas!$C$3:$CD$12,5,FALSE)</f>
        <v>#VALUE!</v>
      </c>
      <c r="AF207" s="113" t="e">
        <f>T207-HLOOKUP(V207,Minimas!$C$3:$CD$12,6,FALSE)</f>
        <v>#VALUE!</v>
      </c>
      <c r="AG207" s="113" t="e">
        <f>T207-HLOOKUP(V207,Minimas!$C$3:$CD$12,7,FALSE)</f>
        <v>#VALUE!</v>
      </c>
      <c r="AH207" s="113" t="e">
        <f>T207-HLOOKUP(V207,Minimas!$C$3:$CD$12,8,FALSE)</f>
        <v>#VALUE!</v>
      </c>
      <c r="AI207" s="113" t="e">
        <f>T207-HLOOKUP(V207,Minimas!$C$3:$CD$12,9,FALSE)</f>
        <v>#VALUE!</v>
      </c>
      <c r="AJ207" s="113" t="e">
        <f>T207-HLOOKUP(V207,Minimas!$C$3:$CD$12,10,FALSE)</f>
        <v>#VALUE!</v>
      </c>
      <c r="AK207" s="114" t="str">
        <f t="shared" si="26"/>
        <v xml:space="preserve"> </v>
      </c>
      <c r="AL207" s="114"/>
      <c r="AM207" s="114" t="str">
        <f t="shared" si="27"/>
        <v xml:space="preserve"> </v>
      </c>
      <c r="AN207" s="114" t="str">
        <f t="shared" si="28"/>
        <v xml:space="preserve"> </v>
      </c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</row>
    <row r="208" spans="2:107" s="5" customFormat="1" ht="30" customHeight="1" x14ac:dyDescent="0.2">
      <c r="B208" s="83"/>
      <c r="C208" s="86"/>
      <c r="D208" s="87"/>
      <c r="E208" s="89"/>
      <c r="F208" s="117"/>
      <c r="G208" s="118"/>
      <c r="H208" s="91"/>
      <c r="I208" s="94"/>
      <c r="J208" s="95"/>
      <c r="K208" s="81"/>
      <c r="L208" s="100"/>
      <c r="M208" s="101"/>
      <c r="N208" s="101"/>
      <c r="O208" s="102" t="str">
        <f t="shared" si="29"/>
        <v/>
      </c>
      <c r="P208" s="100"/>
      <c r="Q208" s="101"/>
      <c r="R208" s="101"/>
      <c r="S208" s="102" t="str">
        <f t="shared" si="30"/>
        <v/>
      </c>
      <c r="T208" s="104" t="str">
        <f t="shared" si="31"/>
        <v/>
      </c>
      <c r="U208" s="105" t="str">
        <f t="shared" si="24"/>
        <v xml:space="preserve">   </v>
      </c>
      <c r="V208" s="106" t="str">
        <f>IF(E208=0," ",IF(E208="H",IF(H208&lt;2000,VLOOKUP(K208,Minimas!$A$15:$G$29,7),IF(AND(H208&gt;1999,H208&lt;2003),VLOOKUP(K208,Minimas!$A$15:$G$29,6),IF(AND(H208&gt;2002,H208&lt;2005),VLOOKUP(K208,Minimas!$A$15:$G$29,5),IF(AND(H208&gt;2004,H208&lt;2007),VLOOKUP(K208,Minimas!$A$15:$G$29,4),VLOOKUP(K208,Minimas!$A$15:$G$29,3))))),IF(H208&lt;2000,VLOOKUP(K208,Minimas!$H$15:$N$29,7),IF(AND(H208&gt;1999,H208&lt;2003),VLOOKUP(K208,Minimas!$H$15:$N$29,6),IF(AND(H208&gt;2002,H208&lt;2005),VLOOKUP(K208,Minimas!$H$15:$N$29,5),IF(AND(H208&gt;2004,H208&lt;2007),VLOOKUP(K208,Minimas!$H$15:$N$29,4),VLOOKUP(K208,Minimas!$H$15:$N$29,3)))))))</f>
        <v xml:space="preserve"> </v>
      </c>
      <c r="W208" s="107" t="str">
        <f t="shared" si="25"/>
        <v/>
      </c>
      <c r="X208" s="42"/>
      <c r="Y208" s="42"/>
      <c r="AB208" s="113" t="e">
        <f>T208-HLOOKUP(V208,Minimas!$C$3:$CD$12,2,FALSE)</f>
        <v>#VALUE!</v>
      </c>
      <c r="AC208" s="113" t="e">
        <f>T208-HLOOKUP(V208,Minimas!$C$3:$CD$12,3,FALSE)</f>
        <v>#VALUE!</v>
      </c>
      <c r="AD208" s="113" t="e">
        <f>T208-HLOOKUP(V208,Minimas!$C$3:$CD$12,4,FALSE)</f>
        <v>#VALUE!</v>
      </c>
      <c r="AE208" s="113" t="e">
        <f>T208-HLOOKUP(V208,Minimas!$C$3:$CD$12,5,FALSE)</f>
        <v>#VALUE!</v>
      </c>
      <c r="AF208" s="113" t="e">
        <f>T208-HLOOKUP(V208,Minimas!$C$3:$CD$12,6,FALSE)</f>
        <v>#VALUE!</v>
      </c>
      <c r="AG208" s="113" t="e">
        <f>T208-HLOOKUP(V208,Minimas!$C$3:$CD$12,7,FALSE)</f>
        <v>#VALUE!</v>
      </c>
      <c r="AH208" s="113" t="e">
        <f>T208-HLOOKUP(V208,Minimas!$C$3:$CD$12,8,FALSE)</f>
        <v>#VALUE!</v>
      </c>
      <c r="AI208" s="113" t="e">
        <f>T208-HLOOKUP(V208,Minimas!$C$3:$CD$12,9,FALSE)</f>
        <v>#VALUE!</v>
      </c>
      <c r="AJ208" s="113" t="e">
        <f>T208-HLOOKUP(V208,Minimas!$C$3:$CD$12,10,FALSE)</f>
        <v>#VALUE!</v>
      </c>
      <c r="AK208" s="114" t="str">
        <f t="shared" si="26"/>
        <v xml:space="preserve"> </v>
      </c>
      <c r="AL208" s="114"/>
      <c r="AM208" s="114" t="str">
        <f t="shared" si="27"/>
        <v xml:space="preserve"> </v>
      </c>
      <c r="AN208" s="114" t="str">
        <f t="shared" si="28"/>
        <v xml:space="preserve"> </v>
      </c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</row>
    <row r="209" spans="2:107" s="5" customFormat="1" ht="30" customHeight="1" x14ac:dyDescent="0.2">
      <c r="B209" s="83"/>
      <c r="C209" s="86"/>
      <c r="D209" s="87"/>
      <c r="E209" s="89"/>
      <c r="F209" s="117"/>
      <c r="G209" s="118"/>
      <c r="H209" s="91"/>
      <c r="I209" s="94"/>
      <c r="J209" s="95"/>
      <c r="K209" s="81"/>
      <c r="L209" s="100"/>
      <c r="M209" s="101"/>
      <c r="N209" s="101"/>
      <c r="O209" s="102" t="str">
        <f t="shared" ref="O209:O272" si="32">IF(E209="","",IF(MAXA(L209:N209)&lt;=0,0,MAXA(L209:N209)))</f>
        <v/>
      </c>
      <c r="P209" s="100"/>
      <c r="Q209" s="101"/>
      <c r="R209" s="101"/>
      <c r="S209" s="102" t="str">
        <f t="shared" ref="S209:S272" si="33">IF(E209="","",IF(MAXA(P209:R209)&lt;=0,0,MAXA(P209:R209)))</f>
        <v/>
      </c>
      <c r="T209" s="104" t="str">
        <f t="shared" ref="T209:T272" si="34">IF(E209="","",IF(OR(O209=0,S209=0),0,O209+S209))</f>
        <v/>
      </c>
      <c r="U209" s="105" t="str">
        <f t="shared" ref="U209:U272" si="35">+CONCATENATE(AM209," ",AN209)</f>
        <v xml:space="preserve">   </v>
      </c>
      <c r="V209" s="106" t="str">
        <f>IF(E209=0," ",IF(E209="H",IF(H209&lt;2000,VLOOKUP(K209,Minimas!$A$15:$G$29,7),IF(AND(H209&gt;1999,H209&lt;2003),VLOOKUP(K209,Minimas!$A$15:$G$29,6),IF(AND(H209&gt;2002,H209&lt;2005),VLOOKUP(K209,Minimas!$A$15:$G$29,5),IF(AND(H209&gt;2004,H209&lt;2007),VLOOKUP(K209,Minimas!$A$15:$G$29,4),VLOOKUP(K209,Minimas!$A$15:$G$29,3))))),IF(H209&lt;2000,VLOOKUP(K209,Minimas!$H$15:$N$29,7),IF(AND(H209&gt;1999,H209&lt;2003),VLOOKUP(K209,Minimas!$H$15:$N$29,6),IF(AND(H209&gt;2002,H209&lt;2005),VLOOKUP(K209,Minimas!$H$15:$N$29,5),IF(AND(H209&gt;2004,H209&lt;2007),VLOOKUP(K209,Minimas!$H$15:$N$29,4),VLOOKUP(K209,Minimas!$H$15:$N$29,3)))))))</f>
        <v xml:space="preserve"> </v>
      </c>
      <c r="W209" s="107" t="str">
        <f t="shared" ref="W209:W272" si="36">IF(E209=" "," ",IF(E209="H",10^(0.75194503*LOG(K209/175.508)^2)*T209,IF(E209="F",10^(0.783497476* LOG(K209/153.655)^2)*T209,"")))</f>
        <v/>
      </c>
      <c r="X209" s="42"/>
      <c r="Y209" s="42"/>
      <c r="AB209" s="113" t="e">
        <f>T209-HLOOKUP(V209,Minimas!$C$3:$CD$12,2,FALSE)</f>
        <v>#VALUE!</v>
      </c>
      <c r="AC209" s="113" t="e">
        <f>T209-HLOOKUP(V209,Minimas!$C$3:$CD$12,3,FALSE)</f>
        <v>#VALUE!</v>
      </c>
      <c r="AD209" s="113" t="e">
        <f>T209-HLOOKUP(V209,Minimas!$C$3:$CD$12,4,FALSE)</f>
        <v>#VALUE!</v>
      </c>
      <c r="AE209" s="113" t="e">
        <f>T209-HLOOKUP(V209,Minimas!$C$3:$CD$12,5,FALSE)</f>
        <v>#VALUE!</v>
      </c>
      <c r="AF209" s="113" t="e">
        <f>T209-HLOOKUP(V209,Minimas!$C$3:$CD$12,6,FALSE)</f>
        <v>#VALUE!</v>
      </c>
      <c r="AG209" s="113" t="e">
        <f>T209-HLOOKUP(V209,Minimas!$C$3:$CD$12,7,FALSE)</f>
        <v>#VALUE!</v>
      </c>
      <c r="AH209" s="113" t="e">
        <f>T209-HLOOKUP(V209,Minimas!$C$3:$CD$12,8,FALSE)</f>
        <v>#VALUE!</v>
      </c>
      <c r="AI209" s="113" t="e">
        <f>T209-HLOOKUP(V209,Minimas!$C$3:$CD$12,9,FALSE)</f>
        <v>#VALUE!</v>
      </c>
      <c r="AJ209" s="113" t="e">
        <f>T209-HLOOKUP(V209,Minimas!$C$3:$CD$12,10,FALSE)</f>
        <v>#VALUE!</v>
      </c>
      <c r="AK209" s="114" t="str">
        <f t="shared" ref="AK209:AK272" si="37">IF(E209=0," ",IF(AJ209&gt;=0,$AJ$5,IF(AI209&gt;=0,$AI$5,IF(AH209&gt;=0,$AH$5,IF(AG209&gt;=0,$AG$5,IF(AF209&gt;=0,$AF$5,IF(AE209&gt;=0,$AE$5,IF(AD209&gt;=0,$AD$5,IF(AC209&gt;=0,$AC$5,$AB$5)))))))))</f>
        <v xml:space="preserve"> </v>
      </c>
      <c r="AL209" s="114"/>
      <c r="AM209" s="114" t="str">
        <f t="shared" ref="AM209:AM272" si="38">IF(AK209="","",AK209)</f>
        <v xml:space="preserve"> </v>
      </c>
      <c r="AN209" s="114" t="str">
        <f t="shared" ref="AN209:AN272" si="39">IF(E209=0," ",IF(AJ209&gt;=0,AJ209,IF(AI209&gt;=0,AI209,IF(AH209&gt;=0,AH209,IF(AG209&gt;=0,AG209,IF(AF209&gt;=0,AF209,IF(AE209&gt;=0,AE209,IF(AD209&gt;=0,AD209,IF(AC209&gt;=0,AC209,AB209)))))))))</f>
        <v xml:space="preserve"> </v>
      </c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</row>
    <row r="210" spans="2:107" s="5" customFormat="1" ht="30" customHeight="1" x14ac:dyDescent="0.2">
      <c r="B210" s="83"/>
      <c r="C210" s="86"/>
      <c r="D210" s="87"/>
      <c r="E210" s="89"/>
      <c r="F210" s="117"/>
      <c r="G210" s="118"/>
      <c r="H210" s="91"/>
      <c r="I210" s="94"/>
      <c r="J210" s="95"/>
      <c r="K210" s="81"/>
      <c r="L210" s="100"/>
      <c r="M210" s="101"/>
      <c r="N210" s="101"/>
      <c r="O210" s="102" t="str">
        <f t="shared" si="32"/>
        <v/>
      </c>
      <c r="P210" s="100"/>
      <c r="Q210" s="101"/>
      <c r="R210" s="101"/>
      <c r="S210" s="102" t="str">
        <f t="shared" si="33"/>
        <v/>
      </c>
      <c r="T210" s="104" t="str">
        <f t="shared" si="34"/>
        <v/>
      </c>
      <c r="U210" s="105" t="str">
        <f t="shared" si="35"/>
        <v xml:space="preserve">   </v>
      </c>
      <c r="V210" s="106" t="str">
        <f>IF(E210=0," ",IF(E210="H",IF(H210&lt;2000,VLOOKUP(K210,Minimas!$A$15:$G$29,7),IF(AND(H210&gt;1999,H210&lt;2003),VLOOKUP(K210,Minimas!$A$15:$G$29,6),IF(AND(H210&gt;2002,H210&lt;2005),VLOOKUP(K210,Minimas!$A$15:$G$29,5),IF(AND(H210&gt;2004,H210&lt;2007),VLOOKUP(K210,Minimas!$A$15:$G$29,4),VLOOKUP(K210,Minimas!$A$15:$G$29,3))))),IF(H210&lt;2000,VLOOKUP(K210,Minimas!$H$15:$N$29,7),IF(AND(H210&gt;1999,H210&lt;2003),VLOOKUP(K210,Minimas!$H$15:$N$29,6),IF(AND(H210&gt;2002,H210&lt;2005),VLOOKUP(K210,Minimas!$H$15:$N$29,5),IF(AND(H210&gt;2004,H210&lt;2007),VLOOKUP(K210,Minimas!$H$15:$N$29,4),VLOOKUP(K210,Minimas!$H$15:$N$29,3)))))))</f>
        <v xml:space="preserve"> </v>
      </c>
      <c r="W210" s="107" t="str">
        <f t="shared" si="36"/>
        <v/>
      </c>
      <c r="X210" s="42"/>
      <c r="Y210" s="42"/>
      <c r="AB210" s="113" t="e">
        <f>T210-HLOOKUP(V210,Minimas!$C$3:$CD$12,2,FALSE)</f>
        <v>#VALUE!</v>
      </c>
      <c r="AC210" s="113" t="e">
        <f>T210-HLOOKUP(V210,Minimas!$C$3:$CD$12,3,FALSE)</f>
        <v>#VALUE!</v>
      </c>
      <c r="AD210" s="113" t="e">
        <f>T210-HLOOKUP(V210,Minimas!$C$3:$CD$12,4,FALSE)</f>
        <v>#VALUE!</v>
      </c>
      <c r="AE210" s="113" t="e">
        <f>T210-HLOOKUP(V210,Minimas!$C$3:$CD$12,5,FALSE)</f>
        <v>#VALUE!</v>
      </c>
      <c r="AF210" s="113" t="e">
        <f>T210-HLOOKUP(V210,Minimas!$C$3:$CD$12,6,FALSE)</f>
        <v>#VALUE!</v>
      </c>
      <c r="AG210" s="113" t="e">
        <f>T210-HLOOKUP(V210,Minimas!$C$3:$CD$12,7,FALSE)</f>
        <v>#VALUE!</v>
      </c>
      <c r="AH210" s="113" t="e">
        <f>T210-HLOOKUP(V210,Minimas!$C$3:$CD$12,8,FALSE)</f>
        <v>#VALUE!</v>
      </c>
      <c r="AI210" s="113" t="e">
        <f>T210-HLOOKUP(V210,Minimas!$C$3:$CD$12,9,FALSE)</f>
        <v>#VALUE!</v>
      </c>
      <c r="AJ210" s="113" t="e">
        <f>T210-HLOOKUP(V210,Minimas!$C$3:$CD$12,10,FALSE)</f>
        <v>#VALUE!</v>
      </c>
      <c r="AK210" s="114" t="str">
        <f t="shared" si="37"/>
        <v xml:space="preserve"> </v>
      </c>
      <c r="AL210" s="114"/>
      <c r="AM210" s="114" t="str">
        <f t="shared" si="38"/>
        <v xml:space="preserve"> </v>
      </c>
      <c r="AN210" s="114" t="str">
        <f t="shared" si="39"/>
        <v xml:space="preserve"> </v>
      </c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</row>
    <row r="211" spans="2:107" s="5" customFormat="1" ht="30" customHeight="1" x14ac:dyDescent="0.2">
      <c r="B211" s="83"/>
      <c r="C211" s="86"/>
      <c r="D211" s="87"/>
      <c r="E211" s="89"/>
      <c r="F211" s="117"/>
      <c r="G211" s="118"/>
      <c r="H211" s="91"/>
      <c r="I211" s="94"/>
      <c r="J211" s="95"/>
      <c r="K211" s="81"/>
      <c r="L211" s="100"/>
      <c r="M211" s="101"/>
      <c r="N211" s="101"/>
      <c r="O211" s="102" t="str">
        <f t="shared" si="32"/>
        <v/>
      </c>
      <c r="P211" s="100"/>
      <c r="Q211" s="101"/>
      <c r="R211" s="101"/>
      <c r="S211" s="102" t="str">
        <f t="shared" si="33"/>
        <v/>
      </c>
      <c r="T211" s="104" t="str">
        <f t="shared" si="34"/>
        <v/>
      </c>
      <c r="U211" s="105" t="str">
        <f t="shared" si="35"/>
        <v xml:space="preserve">   </v>
      </c>
      <c r="V211" s="106" t="str">
        <f>IF(E211=0," ",IF(E211="H",IF(H211&lt;2000,VLOOKUP(K211,Minimas!$A$15:$G$29,7),IF(AND(H211&gt;1999,H211&lt;2003),VLOOKUP(K211,Minimas!$A$15:$G$29,6),IF(AND(H211&gt;2002,H211&lt;2005),VLOOKUP(K211,Minimas!$A$15:$G$29,5),IF(AND(H211&gt;2004,H211&lt;2007),VLOOKUP(K211,Minimas!$A$15:$G$29,4),VLOOKUP(K211,Minimas!$A$15:$G$29,3))))),IF(H211&lt;2000,VLOOKUP(K211,Minimas!$H$15:$N$29,7),IF(AND(H211&gt;1999,H211&lt;2003),VLOOKUP(K211,Minimas!$H$15:$N$29,6),IF(AND(H211&gt;2002,H211&lt;2005),VLOOKUP(K211,Minimas!$H$15:$N$29,5),IF(AND(H211&gt;2004,H211&lt;2007),VLOOKUP(K211,Minimas!$H$15:$N$29,4),VLOOKUP(K211,Minimas!$H$15:$N$29,3)))))))</f>
        <v xml:space="preserve"> </v>
      </c>
      <c r="W211" s="107" t="str">
        <f t="shared" si="36"/>
        <v/>
      </c>
      <c r="X211" s="42"/>
      <c r="Y211" s="42"/>
      <c r="AB211" s="113" t="e">
        <f>T211-HLOOKUP(V211,Minimas!$C$3:$CD$12,2,FALSE)</f>
        <v>#VALUE!</v>
      </c>
      <c r="AC211" s="113" t="e">
        <f>T211-HLOOKUP(V211,Minimas!$C$3:$CD$12,3,FALSE)</f>
        <v>#VALUE!</v>
      </c>
      <c r="AD211" s="113" t="e">
        <f>T211-HLOOKUP(V211,Minimas!$C$3:$CD$12,4,FALSE)</f>
        <v>#VALUE!</v>
      </c>
      <c r="AE211" s="113" t="e">
        <f>T211-HLOOKUP(V211,Minimas!$C$3:$CD$12,5,FALSE)</f>
        <v>#VALUE!</v>
      </c>
      <c r="AF211" s="113" t="e">
        <f>T211-HLOOKUP(V211,Minimas!$C$3:$CD$12,6,FALSE)</f>
        <v>#VALUE!</v>
      </c>
      <c r="AG211" s="113" t="e">
        <f>T211-HLOOKUP(V211,Minimas!$C$3:$CD$12,7,FALSE)</f>
        <v>#VALUE!</v>
      </c>
      <c r="AH211" s="113" t="e">
        <f>T211-HLOOKUP(V211,Minimas!$C$3:$CD$12,8,FALSE)</f>
        <v>#VALUE!</v>
      </c>
      <c r="AI211" s="113" t="e">
        <f>T211-HLOOKUP(V211,Minimas!$C$3:$CD$12,9,FALSE)</f>
        <v>#VALUE!</v>
      </c>
      <c r="AJ211" s="113" t="e">
        <f>T211-HLOOKUP(V211,Minimas!$C$3:$CD$12,10,FALSE)</f>
        <v>#VALUE!</v>
      </c>
      <c r="AK211" s="114" t="str">
        <f t="shared" si="37"/>
        <v xml:space="preserve"> </v>
      </c>
      <c r="AL211" s="114"/>
      <c r="AM211" s="114" t="str">
        <f t="shared" si="38"/>
        <v xml:space="preserve"> </v>
      </c>
      <c r="AN211" s="114" t="str">
        <f t="shared" si="39"/>
        <v xml:space="preserve"> </v>
      </c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</row>
    <row r="212" spans="2:107" s="5" customFormat="1" ht="30" customHeight="1" x14ac:dyDescent="0.2">
      <c r="B212" s="83"/>
      <c r="C212" s="86"/>
      <c r="D212" s="87"/>
      <c r="E212" s="89"/>
      <c r="F212" s="117"/>
      <c r="G212" s="118"/>
      <c r="H212" s="91"/>
      <c r="I212" s="94"/>
      <c r="J212" s="95"/>
      <c r="K212" s="81"/>
      <c r="L212" s="100"/>
      <c r="M212" s="101"/>
      <c r="N212" s="101"/>
      <c r="O212" s="102" t="str">
        <f t="shared" si="32"/>
        <v/>
      </c>
      <c r="P212" s="100"/>
      <c r="Q212" s="101"/>
      <c r="R212" s="101"/>
      <c r="S212" s="102" t="str">
        <f t="shared" si="33"/>
        <v/>
      </c>
      <c r="T212" s="104" t="str">
        <f t="shared" si="34"/>
        <v/>
      </c>
      <c r="U212" s="105" t="str">
        <f t="shared" si="35"/>
        <v xml:space="preserve">   </v>
      </c>
      <c r="V212" s="106" t="str">
        <f>IF(E212=0," ",IF(E212="H",IF(H212&lt;2000,VLOOKUP(K212,Minimas!$A$15:$G$29,7),IF(AND(H212&gt;1999,H212&lt;2003),VLOOKUP(K212,Minimas!$A$15:$G$29,6),IF(AND(H212&gt;2002,H212&lt;2005),VLOOKUP(K212,Minimas!$A$15:$G$29,5),IF(AND(H212&gt;2004,H212&lt;2007),VLOOKUP(K212,Minimas!$A$15:$G$29,4),VLOOKUP(K212,Minimas!$A$15:$G$29,3))))),IF(H212&lt;2000,VLOOKUP(K212,Minimas!$H$15:$N$29,7),IF(AND(H212&gt;1999,H212&lt;2003),VLOOKUP(K212,Minimas!$H$15:$N$29,6),IF(AND(H212&gt;2002,H212&lt;2005),VLOOKUP(K212,Minimas!$H$15:$N$29,5),IF(AND(H212&gt;2004,H212&lt;2007),VLOOKUP(K212,Minimas!$H$15:$N$29,4),VLOOKUP(K212,Minimas!$H$15:$N$29,3)))))))</f>
        <v xml:space="preserve"> </v>
      </c>
      <c r="W212" s="107" t="str">
        <f t="shared" si="36"/>
        <v/>
      </c>
      <c r="X212" s="42"/>
      <c r="Y212" s="42"/>
      <c r="AB212" s="113" t="e">
        <f>T212-HLOOKUP(V212,Minimas!$C$3:$CD$12,2,FALSE)</f>
        <v>#VALUE!</v>
      </c>
      <c r="AC212" s="113" t="e">
        <f>T212-HLOOKUP(V212,Minimas!$C$3:$CD$12,3,FALSE)</f>
        <v>#VALUE!</v>
      </c>
      <c r="AD212" s="113" t="e">
        <f>T212-HLOOKUP(V212,Minimas!$C$3:$CD$12,4,FALSE)</f>
        <v>#VALUE!</v>
      </c>
      <c r="AE212" s="113" t="e">
        <f>T212-HLOOKUP(V212,Minimas!$C$3:$CD$12,5,FALSE)</f>
        <v>#VALUE!</v>
      </c>
      <c r="AF212" s="113" t="e">
        <f>T212-HLOOKUP(V212,Minimas!$C$3:$CD$12,6,FALSE)</f>
        <v>#VALUE!</v>
      </c>
      <c r="AG212" s="113" t="e">
        <f>T212-HLOOKUP(V212,Minimas!$C$3:$CD$12,7,FALSE)</f>
        <v>#VALUE!</v>
      </c>
      <c r="AH212" s="113" t="e">
        <f>T212-HLOOKUP(V212,Minimas!$C$3:$CD$12,8,FALSE)</f>
        <v>#VALUE!</v>
      </c>
      <c r="AI212" s="113" t="e">
        <f>T212-HLOOKUP(V212,Minimas!$C$3:$CD$12,9,FALSE)</f>
        <v>#VALUE!</v>
      </c>
      <c r="AJ212" s="113" t="e">
        <f>T212-HLOOKUP(V212,Minimas!$C$3:$CD$12,10,FALSE)</f>
        <v>#VALUE!</v>
      </c>
      <c r="AK212" s="114" t="str">
        <f t="shared" si="37"/>
        <v xml:space="preserve"> </v>
      </c>
      <c r="AL212" s="114"/>
      <c r="AM212" s="114" t="str">
        <f t="shared" si="38"/>
        <v xml:space="preserve"> </v>
      </c>
      <c r="AN212" s="114" t="str">
        <f t="shared" si="39"/>
        <v xml:space="preserve"> </v>
      </c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</row>
    <row r="213" spans="2:107" s="5" customFormat="1" ht="30" customHeight="1" x14ac:dyDescent="0.2">
      <c r="B213" s="83"/>
      <c r="C213" s="86"/>
      <c r="D213" s="87"/>
      <c r="E213" s="89"/>
      <c r="F213" s="117"/>
      <c r="G213" s="118"/>
      <c r="H213" s="91"/>
      <c r="I213" s="94"/>
      <c r="J213" s="95"/>
      <c r="K213" s="81"/>
      <c r="L213" s="100"/>
      <c r="M213" s="101"/>
      <c r="N213" s="101"/>
      <c r="O213" s="102" t="str">
        <f t="shared" si="32"/>
        <v/>
      </c>
      <c r="P213" s="100"/>
      <c r="Q213" s="101"/>
      <c r="R213" s="101"/>
      <c r="S213" s="102" t="str">
        <f t="shared" si="33"/>
        <v/>
      </c>
      <c r="T213" s="104" t="str">
        <f t="shared" si="34"/>
        <v/>
      </c>
      <c r="U213" s="105" t="str">
        <f t="shared" si="35"/>
        <v xml:space="preserve">   </v>
      </c>
      <c r="V213" s="106" t="str">
        <f>IF(E213=0," ",IF(E213="H",IF(H213&lt;2000,VLOOKUP(K213,Minimas!$A$15:$G$29,7),IF(AND(H213&gt;1999,H213&lt;2003),VLOOKUP(K213,Minimas!$A$15:$G$29,6),IF(AND(H213&gt;2002,H213&lt;2005),VLOOKUP(K213,Minimas!$A$15:$G$29,5),IF(AND(H213&gt;2004,H213&lt;2007),VLOOKUP(K213,Minimas!$A$15:$G$29,4),VLOOKUP(K213,Minimas!$A$15:$G$29,3))))),IF(H213&lt;2000,VLOOKUP(K213,Minimas!$H$15:$N$29,7),IF(AND(H213&gt;1999,H213&lt;2003),VLOOKUP(K213,Minimas!$H$15:$N$29,6),IF(AND(H213&gt;2002,H213&lt;2005),VLOOKUP(K213,Minimas!$H$15:$N$29,5),IF(AND(H213&gt;2004,H213&lt;2007),VLOOKUP(K213,Minimas!$H$15:$N$29,4),VLOOKUP(K213,Minimas!$H$15:$N$29,3)))))))</f>
        <v xml:space="preserve"> </v>
      </c>
      <c r="W213" s="107" t="str">
        <f t="shared" si="36"/>
        <v/>
      </c>
      <c r="X213" s="42"/>
      <c r="Y213" s="42"/>
      <c r="AB213" s="113" t="e">
        <f>T213-HLOOKUP(V213,Minimas!$C$3:$CD$12,2,FALSE)</f>
        <v>#VALUE!</v>
      </c>
      <c r="AC213" s="113" t="e">
        <f>T213-HLOOKUP(V213,Minimas!$C$3:$CD$12,3,FALSE)</f>
        <v>#VALUE!</v>
      </c>
      <c r="AD213" s="113" t="e">
        <f>T213-HLOOKUP(V213,Minimas!$C$3:$CD$12,4,FALSE)</f>
        <v>#VALUE!</v>
      </c>
      <c r="AE213" s="113" t="e">
        <f>T213-HLOOKUP(V213,Minimas!$C$3:$CD$12,5,FALSE)</f>
        <v>#VALUE!</v>
      </c>
      <c r="AF213" s="113" t="e">
        <f>T213-HLOOKUP(V213,Minimas!$C$3:$CD$12,6,FALSE)</f>
        <v>#VALUE!</v>
      </c>
      <c r="AG213" s="113" t="e">
        <f>T213-HLOOKUP(V213,Minimas!$C$3:$CD$12,7,FALSE)</f>
        <v>#VALUE!</v>
      </c>
      <c r="AH213" s="113" t="e">
        <f>T213-HLOOKUP(V213,Minimas!$C$3:$CD$12,8,FALSE)</f>
        <v>#VALUE!</v>
      </c>
      <c r="AI213" s="113" t="e">
        <f>T213-HLOOKUP(V213,Minimas!$C$3:$CD$12,9,FALSE)</f>
        <v>#VALUE!</v>
      </c>
      <c r="AJ213" s="113" t="e">
        <f>T213-HLOOKUP(V213,Minimas!$C$3:$CD$12,10,FALSE)</f>
        <v>#VALUE!</v>
      </c>
      <c r="AK213" s="114" t="str">
        <f t="shared" si="37"/>
        <v xml:space="preserve"> </v>
      </c>
      <c r="AL213" s="114"/>
      <c r="AM213" s="114" t="str">
        <f t="shared" si="38"/>
        <v xml:space="preserve"> </v>
      </c>
      <c r="AN213" s="114" t="str">
        <f t="shared" si="39"/>
        <v xml:space="preserve"> </v>
      </c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</row>
    <row r="214" spans="2:107" s="5" customFormat="1" ht="30" customHeight="1" x14ac:dyDescent="0.2">
      <c r="B214" s="83"/>
      <c r="C214" s="86"/>
      <c r="D214" s="87"/>
      <c r="E214" s="89"/>
      <c r="F214" s="117"/>
      <c r="G214" s="118"/>
      <c r="H214" s="91"/>
      <c r="I214" s="94"/>
      <c r="J214" s="95"/>
      <c r="K214" s="81"/>
      <c r="L214" s="100"/>
      <c r="M214" s="101"/>
      <c r="N214" s="101"/>
      <c r="O214" s="102" t="str">
        <f t="shared" si="32"/>
        <v/>
      </c>
      <c r="P214" s="100"/>
      <c r="Q214" s="101"/>
      <c r="R214" s="101"/>
      <c r="S214" s="102" t="str">
        <f t="shared" si="33"/>
        <v/>
      </c>
      <c r="T214" s="104" t="str">
        <f t="shared" si="34"/>
        <v/>
      </c>
      <c r="U214" s="105" t="str">
        <f t="shared" si="35"/>
        <v xml:space="preserve">   </v>
      </c>
      <c r="V214" s="106" t="str">
        <f>IF(E214=0," ",IF(E214="H",IF(H214&lt;2000,VLOOKUP(K214,Minimas!$A$15:$G$29,7),IF(AND(H214&gt;1999,H214&lt;2003),VLOOKUP(K214,Minimas!$A$15:$G$29,6),IF(AND(H214&gt;2002,H214&lt;2005),VLOOKUP(K214,Minimas!$A$15:$G$29,5),IF(AND(H214&gt;2004,H214&lt;2007),VLOOKUP(K214,Minimas!$A$15:$G$29,4),VLOOKUP(K214,Minimas!$A$15:$G$29,3))))),IF(H214&lt;2000,VLOOKUP(K214,Minimas!$H$15:$N$29,7),IF(AND(H214&gt;1999,H214&lt;2003),VLOOKUP(K214,Minimas!$H$15:$N$29,6),IF(AND(H214&gt;2002,H214&lt;2005),VLOOKUP(K214,Minimas!$H$15:$N$29,5),IF(AND(H214&gt;2004,H214&lt;2007),VLOOKUP(K214,Minimas!$H$15:$N$29,4),VLOOKUP(K214,Minimas!$H$15:$N$29,3)))))))</f>
        <v xml:space="preserve"> </v>
      </c>
      <c r="W214" s="107" t="str">
        <f t="shared" si="36"/>
        <v/>
      </c>
      <c r="X214" s="42"/>
      <c r="Y214" s="42"/>
      <c r="AB214" s="113" t="e">
        <f>T214-HLOOKUP(V214,Minimas!$C$3:$CD$12,2,FALSE)</f>
        <v>#VALUE!</v>
      </c>
      <c r="AC214" s="113" t="e">
        <f>T214-HLOOKUP(V214,Minimas!$C$3:$CD$12,3,FALSE)</f>
        <v>#VALUE!</v>
      </c>
      <c r="AD214" s="113" t="e">
        <f>T214-HLOOKUP(V214,Minimas!$C$3:$CD$12,4,FALSE)</f>
        <v>#VALUE!</v>
      </c>
      <c r="AE214" s="113" t="e">
        <f>T214-HLOOKUP(V214,Minimas!$C$3:$CD$12,5,FALSE)</f>
        <v>#VALUE!</v>
      </c>
      <c r="AF214" s="113" t="e">
        <f>T214-HLOOKUP(V214,Minimas!$C$3:$CD$12,6,FALSE)</f>
        <v>#VALUE!</v>
      </c>
      <c r="AG214" s="113" t="e">
        <f>T214-HLOOKUP(V214,Minimas!$C$3:$CD$12,7,FALSE)</f>
        <v>#VALUE!</v>
      </c>
      <c r="AH214" s="113" t="e">
        <f>T214-HLOOKUP(V214,Minimas!$C$3:$CD$12,8,FALSE)</f>
        <v>#VALUE!</v>
      </c>
      <c r="AI214" s="113" t="e">
        <f>T214-HLOOKUP(V214,Minimas!$C$3:$CD$12,9,FALSE)</f>
        <v>#VALUE!</v>
      </c>
      <c r="AJ214" s="113" t="e">
        <f>T214-HLOOKUP(V214,Minimas!$C$3:$CD$12,10,FALSE)</f>
        <v>#VALUE!</v>
      </c>
      <c r="AK214" s="114" t="str">
        <f t="shared" si="37"/>
        <v xml:space="preserve"> </v>
      </c>
      <c r="AL214" s="114"/>
      <c r="AM214" s="114" t="str">
        <f t="shared" si="38"/>
        <v xml:space="preserve"> </v>
      </c>
      <c r="AN214" s="114" t="str">
        <f t="shared" si="39"/>
        <v xml:space="preserve"> </v>
      </c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</row>
    <row r="215" spans="2:107" s="5" customFormat="1" ht="30" customHeight="1" x14ac:dyDescent="0.2">
      <c r="B215" s="83"/>
      <c r="C215" s="86"/>
      <c r="D215" s="87"/>
      <c r="E215" s="89"/>
      <c r="F215" s="117"/>
      <c r="G215" s="118"/>
      <c r="H215" s="91"/>
      <c r="I215" s="94"/>
      <c r="J215" s="95"/>
      <c r="K215" s="81"/>
      <c r="L215" s="100"/>
      <c r="M215" s="101"/>
      <c r="N215" s="101"/>
      <c r="O215" s="102" t="str">
        <f t="shared" si="32"/>
        <v/>
      </c>
      <c r="P215" s="100"/>
      <c r="Q215" s="101"/>
      <c r="R215" s="101"/>
      <c r="S215" s="102" t="str">
        <f t="shared" si="33"/>
        <v/>
      </c>
      <c r="T215" s="104" t="str">
        <f t="shared" si="34"/>
        <v/>
      </c>
      <c r="U215" s="105" t="str">
        <f t="shared" si="35"/>
        <v xml:space="preserve">   </v>
      </c>
      <c r="V215" s="106" t="str">
        <f>IF(E215=0," ",IF(E215="H",IF(H215&lt;2000,VLOOKUP(K215,Minimas!$A$15:$G$29,7),IF(AND(H215&gt;1999,H215&lt;2003),VLOOKUP(K215,Minimas!$A$15:$G$29,6),IF(AND(H215&gt;2002,H215&lt;2005),VLOOKUP(K215,Minimas!$A$15:$G$29,5),IF(AND(H215&gt;2004,H215&lt;2007),VLOOKUP(K215,Minimas!$A$15:$G$29,4),VLOOKUP(K215,Minimas!$A$15:$G$29,3))))),IF(H215&lt;2000,VLOOKUP(K215,Minimas!$H$15:$N$29,7),IF(AND(H215&gt;1999,H215&lt;2003),VLOOKUP(K215,Minimas!$H$15:$N$29,6),IF(AND(H215&gt;2002,H215&lt;2005),VLOOKUP(K215,Minimas!$H$15:$N$29,5),IF(AND(H215&gt;2004,H215&lt;2007),VLOOKUP(K215,Minimas!$H$15:$N$29,4),VLOOKUP(K215,Minimas!$H$15:$N$29,3)))))))</f>
        <v xml:space="preserve"> </v>
      </c>
      <c r="W215" s="107" t="str">
        <f t="shared" si="36"/>
        <v/>
      </c>
      <c r="X215" s="42"/>
      <c r="Y215" s="42"/>
      <c r="AB215" s="113" t="e">
        <f>T215-HLOOKUP(V215,Minimas!$C$3:$CD$12,2,FALSE)</f>
        <v>#VALUE!</v>
      </c>
      <c r="AC215" s="113" t="e">
        <f>T215-HLOOKUP(V215,Minimas!$C$3:$CD$12,3,FALSE)</f>
        <v>#VALUE!</v>
      </c>
      <c r="AD215" s="113" t="e">
        <f>T215-HLOOKUP(V215,Minimas!$C$3:$CD$12,4,FALSE)</f>
        <v>#VALUE!</v>
      </c>
      <c r="AE215" s="113" t="e">
        <f>T215-HLOOKUP(V215,Minimas!$C$3:$CD$12,5,FALSE)</f>
        <v>#VALUE!</v>
      </c>
      <c r="AF215" s="113" t="e">
        <f>T215-HLOOKUP(V215,Minimas!$C$3:$CD$12,6,FALSE)</f>
        <v>#VALUE!</v>
      </c>
      <c r="AG215" s="113" t="e">
        <f>T215-HLOOKUP(V215,Minimas!$C$3:$CD$12,7,FALSE)</f>
        <v>#VALUE!</v>
      </c>
      <c r="AH215" s="113" t="e">
        <f>T215-HLOOKUP(V215,Minimas!$C$3:$CD$12,8,FALSE)</f>
        <v>#VALUE!</v>
      </c>
      <c r="AI215" s="113" t="e">
        <f>T215-HLOOKUP(V215,Minimas!$C$3:$CD$12,9,FALSE)</f>
        <v>#VALUE!</v>
      </c>
      <c r="AJ215" s="113" t="e">
        <f>T215-HLOOKUP(V215,Minimas!$C$3:$CD$12,10,FALSE)</f>
        <v>#VALUE!</v>
      </c>
      <c r="AK215" s="114" t="str">
        <f t="shared" si="37"/>
        <v xml:space="preserve"> </v>
      </c>
      <c r="AL215" s="114"/>
      <c r="AM215" s="114" t="str">
        <f t="shared" si="38"/>
        <v xml:space="preserve"> </v>
      </c>
      <c r="AN215" s="114" t="str">
        <f t="shared" si="39"/>
        <v xml:space="preserve"> </v>
      </c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</row>
    <row r="216" spans="2:107" s="5" customFormat="1" ht="30" customHeight="1" x14ac:dyDescent="0.2">
      <c r="B216" s="83"/>
      <c r="C216" s="86"/>
      <c r="D216" s="87"/>
      <c r="E216" s="89"/>
      <c r="F216" s="117"/>
      <c r="G216" s="118"/>
      <c r="H216" s="91"/>
      <c r="I216" s="94"/>
      <c r="J216" s="95"/>
      <c r="K216" s="81"/>
      <c r="L216" s="100"/>
      <c r="M216" s="101"/>
      <c r="N216" s="101"/>
      <c r="O216" s="102" t="str">
        <f t="shared" si="32"/>
        <v/>
      </c>
      <c r="P216" s="100"/>
      <c r="Q216" s="101"/>
      <c r="R216" s="101"/>
      <c r="S216" s="102" t="str">
        <f t="shared" si="33"/>
        <v/>
      </c>
      <c r="T216" s="104" t="str">
        <f t="shared" si="34"/>
        <v/>
      </c>
      <c r="U216" s="105" t="str">
        <f t="shared" si="35"/>
        <v xml:space="preserve">   </v>
      </c>
      <c r="V216" s="106" t="str">
        <f>IF(E216=0," ",IF(E216="H",IF(H216&lt;2000,VLOOKUP(K216,Minimas!$A$15:$G$29,7),IF(AND(H216&gt;1999,H216&lt;2003),VLOOKUP(K216,Minimas!$A$15:$G$29,6),IF(AND(H216&gt;2002,H216&lt;2005),VLOOKUP(K216,Minimas!$A$15:$G$29,5),IF(AND(H216&gt;2004,H216&lt;2007),VLOOKUP(K216,Minimas!$A$15:$G$29,4),VLOOKUP(K216,Minimas!$A$15:$G$29,3))))),IF(H216&lt;2000,VLOOKUP(K216,Minimas!$H$15:$N$29,7),IF(AND(H216&gt;1999,H216&lt;2003),VLOOKUP(K216,Minimas!$H$15:$N$29,6),IF(AND(H216&gt;2002,H216&lt;2005),VLOOKUP(K216,Minimas!$H$15:$N$29,5),IF(AND(H216&gt;2004,H216&lt;2007),VLOOKUP(K216,Minimas!$H$15:$N$29,4),VLOOKUP(K216,Minimas!$H$15:$N$29,3)))))))</f>
        <v xml:space="preserve"> </v>
      </c>
      <c r="W216" s="107" t="str">
        <f t="shared" si="36"/>
        <v/>
      </c>
      <c r="X216" s="42"/>
      <c r="Y216" s="42"/>
      <c r="AB216" s="113" t="e">
        <f>T216-HLOOKUP(V216,Minimas!$C$3:$CD$12,2,FALSE)</f>
        <v>#VALUE!</v>
      </c>
      <c r="AC216" s="113" t="e">
        <f>T216-HLOOKUP(V216,Minimas!$C$3:$CD$12,3,FALSE)</f>
        <v>#VALUE!</v>
      </c>
      <c r="AD216" s="113" t="e">
        <f>T216-HLOOKUP(V216,Minimas!$C$3:$CD$12,4,FALSE)</f>
        <v>#VALUE!</v>
      </c>
      <c r="AE216" s="113" t="e">
        <f>T216-HLOOKUP(V216,Minimas!$C$3:$CD$12,5,FALSE)</f>
        <v>#VALUE!</v>
      </c>
      <c r="AF216" s="113" t="e">
        <f>T216-HLOOKUP(V216,Minimas!$C$3:$CD$12,6,FALSE)</f>
        <v>#VALUE!</v>
      </c>
      <c r="AG216" s="113" t="e">
        <f>T216-HLOOKUP(V216,Minimas!$C$3:$CD$12,7,FALSE)</f>
        <v>#VALUE!</v>
      </c>
      <c r="AH216" s="113" t="e">
        <f>T216-HLOOKUP(V216,Minimas!$C$3:$CD$12,8,FALSE)</f>
        <v>#VALUE!</v>
      </c>
      <c r="AI216" s="113" t="e">
        <f>T216-HLOOKUP(V216,Minimas!$C$3:$CD$12,9,FALSE)</f>
        <v>#VALUE!</v>
      </c>
      <c r="AJ216" s="113" t="e">
        <f>T216-HLOOKUP(V216,Minimas!$C$3:$CD$12,10,FALSE)</f>
        <v>#VALUE!</v>
      </c>
      <c r="AK216" s="114" t="str">
        <f t="shared" si="37"/>
        <v xml:space="preserve"> </v>
      </c>
      <c r="AL216" s="114"/>
      <c r="AM216" s="114" t="str">
        <f t="shared" si="38"/>
        <v xml:space="preserve"> </v>
      </c>
      <c r="AN216" s="114" t="str">
        <f t="shared" si="39"/>
        <v xml:space="preserve"> </v>
      </c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</row>
    <row r="217" spans="2:107" s="5" customFormat="1" ht="30" customHeight="1" x14ac:dyDescent="0.2">
      <c r="B217" s="83"/>
      <c r="C217" s="86"/>
      <c r="D217" s="87"/>
      <c r="E217" s="89"/>
      <c r="F217" s="117"/>
      <c r="G217" s="118"/>
      <c r="H217" s="91"/>
      <c r="I217" s="94"/>
      <c r="J217" s="95"/>
      <c r="K217" s="81"/>
      <c r="L217" s="100"/>
      <c r="M217" s="101"/>
      <c r="N217" s="101"/>
      <c r="O217" s="102" t="str">
        <f t="shared" si="32"/>
        <v/>
      </c>
      <c r="P217" s="100"/>
      <c r="Q217" s="101"/>
      <c r="R217" s="101"/>
      <c r="S217" s="102" t="str">
        <f t="shared" si="33"/>
        <v/>
      </c>
      <c r="T217" s="104" t="str">
        <f t="shared" si="34"/>
        <v/>
      </c>
      <c r="U217" s="105" t="str">
        <f t="shared" si="35"/>
        <v xml:space="preserve">   </v>
      </c>
      <c r="V217" s="106" t="str">
        <f>IF(E217=0," ",IF(E217="H",IF(H217&lt;2000,VLOOKUP(K217,Minimas!$A$15:$G$29,7),IF(AND(H217&gt;1999,H217&lt;2003),VLOOKUP(K217,Minimas!$A$15:$G$29,6),IF(AND(H217&gt;2002,H217&lt;2005),VLOOKUP(K217,Minimas!$A$15:$G$29,5),IF(AND(H217&gt;2004,H217&lt;2007),VLOOKUP(K217,Minimas!$A$15:$G$29,4),VLOOKUP(K217,Minimas!$A$15:$G$29,3))))),IF(H217&lt;2000,VLOOKUP(K217,Minimas!$H$15:$N$29,7),IF(AND(H217&gt;1999,H217&lt;2003),VLOOKUP(K217,Minimas!$H$15:$N$29,6),IF(AND(H217&gt;2002,H217&lt;2005),VLOOKUP(K217,Minimas!$H$15:$N$29,5),IF(AND(H217&gt;2004,H217&lt;2007),VLOOKUP(K217,Minimas!$H$15:$N$29,4),VLOOKUP(K217,Minimas!$H$15:$N$29,3)))))))</f>
        <v xml:space="preserve"> </v>
      </c>
      <c r="W217" s="107" t="str">
        <f t="shared" si="36"/>
        <v/>
      </c>
      <c r="X217" s="42"/>
      <c r="Y217" s="42"/>
      <c r="AB217" s="113" t="e">
        <f>T217-HLOOKUP(V217,Minimas!$C$3:$CD$12,2,FALSE)</f>
        <v>#VALUE!</v>
      </c>
      <c r="AC217" s="113" t="e">
        <f>T217-HLOOKUP(V217,Minimas!$C$3:$CD$12,3,FALSE)</f>
        <v>#VALUE!</v>
      </c>
      <c r="AD217" s="113" t="e">
        <f>T217-HLOOKUP(V217,Minimas!$C$3:$CD$12,4,FALSE)</f>
        <v>#VALUE!</v>
      </c>
      <c r="AE217" s="113" t="e">
        <f>T217-HLOOKUP(V217,Minimas!$C$3:$CD$12,5,FALSE)</f>
        <v>#VALUE!</v>
      </c>
      <c r="AF217" s="113" t="e">
        <f>T217-HLOOKUP(V217,Minimas!$C$3:$CD$12,6,FALSE)</f>
        <v>#VALUE!</v>
      </c>
      <c r="AG217" s="113" t="e">
        <f>T217-HLOOKUP(V217,Minimas!$C$3:$CD$12,7,FALSE)</f>
        <v>#VALUE!</v>
      </c>
      <c r="AH217" s="113" t="e">
        <f>T217-HLOOKUP(V217,Minimas!$C$3:$CD$12,8,FALSE)</f>
        <v>#VALUE!</v>
      </c>
      <c r="AI217" s="113" t="e">
        <f>T217-HLOOKUP(V217,Minimas!$C$3:$CD$12,9,FALSE)</f>
        <v>#VALUE!</v>
      </c>
      <c r="AJ217" s="113" t="e">
        <f>T217-HLOOKUP(V217,Minimas!$C$3:$CD$12,10,FALSE)</f>
        <v>#VALUE!</v>
      </c>
      <c r="AK217" s="114" t="str">
        <f t="shared" si="37"/>
        <v xml:space="preserve"> </v>
      </c>
      <c r="AL217" s="114"/>
      <c r="AM217" s="114" t="str">
        <f t="shared" si="38"/>
        <v xml:space="preserve"> </v>
      </c>
      <c r="AN217" s="114" t="str">
        <f t="shared" si="39"/>
        <v xml:space="preserve"> </v>
      </c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</row>
    <row r="218" spans="2:107" s="5" customFormat="1" ht="30" customHeight="1" x14ac:dyDescent="0.2">
      <c r="B218" s="83"/>
      <c r="C218" s="86"/>
      <c r="D218" s="87"/>
      <c r="E218" s="89"/>
      <c r="F218" s="117"/>
      <c r="G218" s="118"/>
      <c r="H218" s="91"/>
      <c r="I218" s="94"/>
      <c r="J218" s="95"/>
      <c r="K218" s="81"/>
      <c r="L218" s="100"/>
      <c r="M218" s="101"/>
      <c r="N218" s="101"/>
      <c r="O218" s="102" t="str">
        <f t="shared" si="32"/>
        <v/>
      </c>
      <c r="P218" s="100"/>
      <c r="Q218" s="101"/>
      <c r="R218" s="101"/>
      <c r="S218" s="102" t="str">
        <f t="shared" si="33"/>
        <v/>
      </c>
      <c r="T218" s="104" t="str">
        <f t="shared" si="34"/>
        <v/>
      </c>
      <c r="U218" s="105" t="str">
        <f t="shared" si="35"/>
        <v xml:space="preserve">   </v>
      </c>
      <c r="V218" s="106" t="str">
        <f>IF(E218=0," ",IF(E218="H",IF(H218&lt;2000,VLOOKUP(K218,Minimas!$A$15:$G$29,7),IF(AND(H218&gt;1999,H218&lt;2003),VLOOKUP(K218,Minimas!$A$15:$G$29,6),IF(AND(H218&gt;2002,H218&lt;2005),VLOOKUP(K218,Minimas!$A$15:$G$29,5),IF(AND(H218&gt;2004,H218&lt;2007),VLOOKUP(K218,Minimas!$A$15:$G$29,4),VLOOKUP(K218,Minimas!$A$15:$G$29,3))))),IF(H218&lt;2000,VLOOKUP(K218,Minimas!$H$15:$N$29,7),IF(AND(H218&gt;1999,H218&lt;2003),VLOOKUP(K218,Minimas!$H$15:$N$29,6),IF(AND(H218&gt;2002,H218&lt;2005),VLOOKUP(K218,Minimas!$H$15:$N$29,5),IF(AND(H218&gt;2004,H218&lt;2007),VLOOKUP(K218,Minimas!$H$15:$N$29,4),VLOOKUP(K218,Minimas!$H$15:$N$29,3)))))))</f>
        <v xml:space="preserve"> </v>
      </c>
      <c r="W218" s="107" t="str">
        <f t="shared" si="36"/>
        <v/>
      </c>
      <c r="X218" s="42"/>
      <c r="Y218" s="42"/>
      <c r="AB218" s="113" t="e">
        <f>T218-HLOOKUP(V218,Minimas!$C$3:$CD$12,2,FALSE)</f>
        <v>#VALUE!</v>
      </c>
      <c r="AC218" s="113" t="e">
        <f>T218-HLOOKUP(V218,Minimas!$C$3:$CD$12,3,FALSE)</f>
        <v>#VALUE!</v>
      </c>
      <c r="AD218" s="113" t="e">
        <f>T218-HLOOKUP(V218,Minimas!$C$3:$CD$12,4,FALSE)</f>
        <v>#VALUE!</v>
      </c>
      <c r="AE218" s="113" t="e">
        <f>T218-HLOOKUP(V218,Minimas!$C$3:$CD$12,5,FALSE)</f>
        <v>#VALUE!</v>
      </c>
      <c r="AF218" s="113" t="e">
        <f>T218-HLOOKUP(V218,Minimas!$C$3:$CD$12,6,FALSE)</f>
        <v>#VALUE!</v>
      </c>
      <c r="AG218" s="113" t="e">
        <f>T218-HLOOKUP(V218,Minimas!$C$3:$CD$12,7,FALSE)</f>
        <v>#VALUE!</v>
      </c>
      <c r="AH218" s="113" t="e">
        <f>T218-HLOOKUP(V218,Minimas!$C$3:$CD$12,8,FALSE)</f>
        <v>#VALUE!</v>
      </c>
      <c r="AI218" s="113" t="e">
        <f>T218-HLOOKUP(V218,Minimas!$C$3:$CD$12,9,FALSE)</f>
        <v>#VALUE!</v>
      </c>
      <c r="AJ218" s="113" t="e">
        <f>T218-HLOOKUP(V218,Minimas!$C$3:$CD$12,10,FALSE)</f>
        <v>#VALUE!</v>
      </c>
      <c r="AK218" s="114" t="str">
        <f t="shared" si="37"/>
        <v xml:space="preserve"> </v>
      </c>
      <c r="AL218" s="114"/>
      <c r="AM218" s="114" t="str">
        <f t="shared" si="38"/>
        <v xml:space="preserve"> </v>
      </c>
      <c r="AN218" s="114" t="str">
        <f t="shared" si="39"/>
        <v xml:space="preserve"> </v>
      </c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</row>
    <row r="219" spans="2:107" s="5" customFormat="1" ht="30" customHeight="1" x14ac:dyDescent="0.2">
      <c r="B219" s="83"/>
      <c r="C219" s="86"/>
      <c r="D219" s="87"/>
      <c r="E219" s="89"/>
      <c r="F219" s="117"/>
      <c r="G219" s="118"/>
      <c r="H219" s="91"/>
      <c r="I219" s="94"/>
      <c r="J219" s="95"/>
      <c r="K219" s="81"/>
      <c r="L219" s="100"/>
      <c r="M219" s="101"/>
      <c r="N219" s="101"/>
      <c r="O219" s="102" t="str">
        <f t="shared" si="32"/>
        <v/>
      </c>
      <c r="P219" s="100"/>
      <c r="Q219" s="101"/>
      <c r="R219" s="101"/>
      <c r="S219" s="102" t="str">
        <f t="shared" si="33"/>
        <v/>
      </c>
      <c r="T219" s="104" t="str">
        <f t="shared" si="34"/>
        <v/>
      </c>
      <c r="U219" s="105" t="str">
        <f t="shared" si="35"/>
        <v xml:space="preserve">   </v>
      </c>
      <c r="V219" s="106" t="str">
        <f>IF(E219=0," ",IF(E219="H",IF(H219&lt;2000,VLOOKUP(K219,Minimas!$A$15:$G$29,7),IF(AND(H219&gt;1999,H219&lt;2003),VLOOKUP(K219,Minimas!$A$15:$G$29,6),IF(AND(H219&gt;2002,H219&lt;2005),VLOOKUP(K219,Minimas!$A$15:$G$29,5),IF(AND(H219&gt;2004,H219&lt;2007),VLOOKUP(K219,Minimas!$A$15:$G$29,4),VLOOKUP(K219,Minimas!$A$15:$G$29,3))))),IF(H219&lt;2000,VLOOKUP(K219,Minimas!$H$15:$N$29,7),IF(AND(H219&gt;1999,H219&lt;2003),VLOOKUP(K219,Minimas!$H$15:$N$29,6),IF(AND(H219&gt;2002,H219&lt;2005),VLOOKUP(K219,Minimas!$H$15:$N$29,5),IF(AND(H219&gt;2004,H219&lt;2007),VLOOKUP(K219,Minimas!$H$15:$N$29,4),VLOOKUP(K219,Minimas!$H$15:$N$29,3)))))))</f>
        <v xml:space="preserve"> </v>
      </c>
      <c r="W219" s="107" t="str">
        <f t="shared" si="36"/>
        <v/>
      </c>
      <c r="X219" s="42"/>
      <c r="Y219" s="42"/>
      <c r="AB219" s="113" t="e">
        <f>T219-HLOOKUP(V219,Minimas!$C$3:$CD$12,2,FALSE)</f>
        <v>#VALUE!</v>
      </c>
      <c r="AC219" s="113" t="e">
        <f>T219-HLOOKUP(V219,Minimas!$C$3:$CD$12,3,FALSE)</f>
        <v>#VALUE!</v>
      </c>
      <c r="AD219" s="113" t="e">
        <f>T219-HLOOKUP(V219,Minimas!$C$3:$CD$12,4,FALSE)</f>
        <v>#VALUE!</v>
      </c>
      <c r="AE219" s="113" t="e">
        <f>T219-HLOOKUP(V219,Minimas!$C$3:$CD$12,5,FALSE)</f>
        <v>#VALUE!</v>
      </c>
      <c r="AF219" s="113" t="e">
        <f>T219-HLOOKUP(V219,Minimas!$C$3:$CD$12,6,FALSE)</f>
        <v>#VALUE!</v>
      </c>
      <c r="AG219" s="113" t="e">
        <f>T219-HLOOKUP(V219,Minimas!$C$3:$CD$12,7,FALSE)</f>
        <v>#VALUE!</v>
      </c>
      <c r="AH219" s="113" t="e">
        <f>T219-HLOOKUP(V219,Minimas!$C$3:$CD$12,8,FALSE)</f>
        <v>#VALUE!</v>
      </c>
      <c r="AI219" s="113" t="e">
        <f>T219-HLOOKUP(V219,Minimas!$C$3:$CD$12,9,FALSE)</f>
        <v>#VALUE!</v>
      </c>
      <c r="AJ219" s="113" t="e">
        <f>T219-HLOOKUP(V219,Minimas!$C$3:$CD$12,10,FALSE)</f>
        <v>#VALUE!</v>
      </c>
      <c r="AK219" s="114" t="str">
        <f t="shared" si="37"/>
        <v xml:space="preserve"> </v>
      </c>
      <c r="AL219" s="114"/>
      <c r="AM219" s="114" t="str">
        <f t="shared" si="38"/>
        <v xml:space="preserve"> </v>
      </c>
      <c r="AN219" s="114" t="str">
        <f t="shared" si="39"/>
        <v xml:space="preserve"> </v>
      </c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</row>
    <row r="220" spans="2:107" s="5" customFormat="1" ht="30" customHeight="1" x14ac:dyDescent="0.2">
      <c r="B220" s="83"/>
      <c r="C220" s="86"/>
      <c r="D220" s="87"/>
      <c r="E220" s="89"/>
      <c r="F220" s="117"/>
      <c r="G220" s="118"/>
      <c r="H220" s="91"/>
      <c r="I220" s="94"/>
      <c r="J220" s="95"/>
      <c r="K220" s="81"/>
      <c r="L220" s="100"/>
      <c r="M220" s="101"/>
      <c r="N220" s="101"/>
      <c r="O220" s="102" t="str">
        <f t="shared" si="32"/>
        <v/>
      </c>
      <c r="P220" s="100"/>
      <c r="Q220" s="101"/>
      <c r="R220" s="101"/>
      <c r="S220" s="102" t="str">
        <f t="shared" si="33"/>
        <v/>
      </c>
      <c r="T220" s="104" t="str">
        <f t="shared" si="34"/>
        <v/>
      </c>
      <c r="U220" s="105" t="str">
        <f t="shared" si="35"/>
        <v xml:space="preserve">   </v>
      </c>
      <c r="V220" s="106" t="str">
        <f>IF(E220=0," ",IF(E220="H",IF(H220&lt;2000,VLOOKUP(K220,Minimas!$A$15:$G$29,7),IF(AND(H220&gt;1999,H220&lt;2003),VLOOKUP(K220,Minimas!$A$15:$G$29,6),IF(AND(H220&gt;2002,H220&lt;2005),VLOOKUP(K220,Minimas!$A$15:$G$29,5),IF(AND(H220&gt;2004,H220&lt;2007),VLOOKUP(K220,Minimas!$A$15:$G$29,4),VLOOKUP(K220,Minimas!$A$15:$G$29,3))))),IF(H220&lt;2000,VLOOKUP(K220,Minimas!$H$15:$N$29,7),IF(AND(H220&gt;1999,H220&lt;2003),VLOOKUP(K220,Minimas!$H$15:$N$29,6),IF(AND(H220&gt;2002,H220&lt;2005),VLOOKUP(K220,Minimas!$H$15:$N$29,5),IF(AND(H220&gt;2004,H220&lt;2007),VLOOKUP(K220,Minimas!$H$15:$N$29,4),VLOOKUP(K220,Minimas!$H$15:$N$29,3)))))))</f>
        <v xml:space="preserve"> </v>
      </c>
      <c r="W220" s="107" t="str">
        <f t="shared" si="36"/>
        <v/>
      </c>
      <c r="X220" s="42"/>
      <c r="Y220" s="42"/>
      <c r="AB220" s="113" t="e">
        <f>T220-HLOOKUP(V220,Minimas!$C$3:$CD$12,2,FALSE)</f>
        <v>#VALUE!</v>
      </c>
      <c r="AC220" s="113" t="e">
        <f>T220-HLOOKUP(V220,Minimas!$C$3:$CD$12,3,FALSE)</f>
        <v>#VALUE!</v>
      </c>
      <c r="AD220" s="113" t="e">
        <f>T220-HLOOKUP(V220,Minimas!$C$3:$CD$12,4,FALSE)</f>
        <v>#VALUE!</v>
      </c>
      <c r="AE220" s="113" t="e">
        <f>T220-HLOOKUP(V220,Minimas!$C$3:$CD$12,5,FALSE)</f>
        <v>#VALUE!</v>
      </c>
      <c r="AF220" s="113" t="e">
        <f>T220-HLOOKUP(V220,Minimas!$C$3:$CD$12,6,FALSE)</f>
        <v>#VALUE!</v>
      </c>
      <c r="AG220" s="113" t="e">
        <f>T220-HLOOKUP(V220,Minimas!$C$3:$CD$12,7,FALSE)</f>
        <v>#VALUE!</v>
      </c>
      <c r="AH220" s="113" t="e">
        <f>T220-HLOOKUP(V220,Minimas!$C$3:$CD$12,8,FALSE)</f>
        <v>#VALUE!</v>
      </c>
      <c r="AI220" s="113" t="e">
        <f>T220-HLOOKUP(V220,Minimas!$C$3:$CD$12,9,FALSE)</f>
        <v>#VALUE!</v>
      </c>
      <c r="AJ220" s="113" t="e">
        <f>T220-HLOOKUP(V220,Minimas!$C$3:$CD$12,10,FALSE)</f>
        <v>#VALUE!</v>
      </c>
      <c r="AK220" s="114" t="str">
        <f t="shared" si="37"/>
        <v xml:space="preserve"> </v>
      </c>
      <c r="AL220" s="114"/>
      <c r="AM220" s="114" t="str">
        <f t="shared" si="38"/>
        <v xml:space="preserve"> </v>
      </c>
      <c r="AN220" s="114" t="str">
        <f t="shared" si="39"/>
        <v xml:space="preserve"> </v>
      </c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</row>
    <row r="221" spans="2:107" s="5" customFormat="1" ht="30" customHeight="1" x14ac:dyDescent="0.2">
      <c r="B221" s="83"/>
      <c r="C221" s="86"/>
      <c r="D221" s="87"/>
      <c r="E221" s="89"/>
      <c r="F221" s="117"/>
      <c r="G221" s="118"/>
      <c r="H221" s="91"/>
      <c r="I221" s="94"/>
      <c r="J221" s="95"/>
      <c r="K221" s="81"/>
      <c r="L221" s="100"/>
      <c r="M221" s="101"/>
      <c r="N221" s="101"/>
      <c r="O221" s="102" t="str">
        <f t="shared" si="32"/>
        <v/>
      </c>
      <c r="P221" s="100"/>
      <c r="Q221" s="101"/>
      <c r="R221" s="101"/>
      <c r="S221" s="102" t="str">
        <f t="shared" si="33"/>
        <v/>
      </c>
      <c r="T221" s="104" t="str">
        <f t="shared" si="34"/>
        <v/>
      </c>
      <c r="U221" s="105" t="str">
        <f t="shared" si="35"/>
        <v xml:space="preserve">   </v>
      </c>
      <c r="V221" s="106" t="str">
        <f>IF(E221=0," ",IF(E221="H",IF(H221&lt;2000,VLOOKUP(K221,Minimas!$A$15:$G$29,7),IF(AND(H221&gt;1999,H221&lt;2003),VLOOKUP(K221,Minimas!$A$15:$G$29,6),IF(AND(H221&gt;2002,H221&lt;2005),VLOOKUP(K221,Minimas!$A$15:$G$29,5),IF(AND(H221&gt;2004,H221&lt;2007),VLOOKUP(K221,Minimas!$A$15:$G$29,4),VLOOKUP(K221,Minimas!$A$15:$G$29,3))))),IF(H221&lt;2000,VLOOKUP(K221,Minimas!$H$15:$N$29,7),IF(AND(H221&gt;1999,H221&lt;2003),VLOOKUP(K221,Minimas!$H$15:$N$29,6),IF(AND(H221&gt;2002,H221&lt;2005),VLOOKUP(K221,Minimas!$H$15:$N$29,5),IF(AND(H221&gt;2004,H221&lt;2007),VLOOKUP(K221,Minimas!$H$15:$N$29,4),VLOOKUP(K221,Minimas!$H$15:$N$29,3)))))))</f>
        <v xml:space="preserve"> </v>
      </c>
      <c r="W221" s="107" t="str">
        <f t="shared" si="36"/>
        <v/>
      </c>
      <c r="X221" s="42"/>
      <c r="Y221" s="42"/>
      <c r="AB221" s="113" t="e">
        <f>T221-HLOOKUP(V221,Minimas!$C$3:$CD$12,2,FALSE)</f>
        <v>#VALUE!</v>
      </c>
      <c r="AC221" s="113" t="e">
        <f>T221-HLOOKUP(V221,Minimas!$C$3:$CD$12,3,FALSE)</f>
        <v>#VALUE!</v>
      </c>
      <c r="AD221" s="113" t="e">
        <f>T221-HLOOKUP(V221,Minimas!$C$3:$CD$12,4,FALSE)</f>
        <v>#VALUE!</v>
      </c>
      <c r="AE221" s="113" t="e">
        <f>T221-HLOOKUP(V221,Minimas!$C$3:$CD$12,5,FALSE)</f>
        <v>#VALUE!</v>
      </c>
      <c r="AF221" s="113" t="e">
        <f>T221-HLOOKUP(V221,Minimas!$C$3:$CD$12,6,FALSE)</f>
        <v>#VALUE!</v>
      </c>
      <c r="AG221" s="113" t="e">
        <f>T221-HLOOKUP(V221,Minimas!$C$3:$CD$12,7,FALSE)</f>
        <v>#VALUE!</v>
      </c>
      <c r="AH221" s="113" t="e">
        <f>T221-HLOOKUP(V221,Minimas!$C$3:$CD$12,8,FALSE)</f>
        <v>#VALUE!</v>
      </c>
      <c r="AI221" s="113" t="e">
        <f>T221-HLOOKUP(V221,Minimas!$C$3:$CD$12,9,FALSE)</f>
        <v>#VALUE!</v>
      </c>
      <c r="AJ221" s="113" t="e">
        <f>T221-HLOOKUP(V221,Minimas!$C$3:$CD$12,10,FALSE)</f>
        <v>#VALUE!</v>
      </c>
      <c r="AK221" s="114" t="str">
        <f t="shared" si="37"/>
        <v xml:space="preserve"> </v>
      </c>
      <c r="AL221" s="114"/>
      <c r="AM221" s="114" t="str">
        <f t="shared" si="38"/>
        <v xml:space="preserve"> </v>
      </c>
      <c r="AN221" s="114" t="str">
        <f t="shared" si="39"/>
        <v xml:space="preserve"> </v>
      </c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</row>
    <row r="222" spans="2:107" s="5" customFormat="1" ht="30" customHeight="1" x14ac:dyDescent="0.2">
      <c r="B222" s="83"/>
      <c r="C222" s="86"/>
      <c r="D222" s="87"/>
      <c r="E222" s="89"/>
      <c r="F222" s="117"/>
      <c r="G222" s="118"/>
      <c r="H222" s="91"/>
      <c r="I222" s="94"/>
      <c r="J222" s="95"/>
      <c r="K222" s="81"/>
      <c r="L222" s="100"/>
      <c r="M222" s="101"/>
      <c r="N222" s="101"/>
      <c r="O222" s="102" t="str">
        <f t="shared" si="32"/>
        <v/>
      </c>
      <c r="P222" s="100"/>
      <c r="Q222" s="101"/>
      <c r="R222" s="101"/>
      <c r="S222" s="102" t="str">
        <f t="shared" si="33"/>
        <v/>
      </c>
      <c r="T222" s="104" t="str">
        <f t="shared" si="34"/>
        <v/>
      </c>
      <c r="U222" s="105" t="str">
        <f t="shared" si="35"/>
        <v xml:space="preserve">   </v>
      </c>
      <c r="V222" s="106" t="str">
        <f>IF(E222=0," ",IF(E222="H",IF(H222&lt;2000,VLOOKUP(K222,Minimas!$A$15:$G$29,7),IF(AND(H222&gt;1999,H222&lt;2003),VLOOKUP(K222,Minimas!$A$15:$G$29,6),IF(AND(H222&gt;2002,H222&lt;2005),VLOOKUP(K222,Minimas!$A$15:$G$29,5),IF(AND(H222&gt;2004,H222&lt;2007),VLOOKUP(K222,Minimas!$A$15:$G$29,4),VLOOKUP(K222,Minimas!$A$15:$G$29,3))))),IF(H222&lt;2000,VLOOKUP(K222,Minimas!$H$15:$N$29,7),IF(AND(H222&gt;1999,H222&lt;2003),VLOOKUP(K222,Minimas!$H$15:$N$29,6),IF(AND(H222&gt;2002,H222&lt;2005),VLOOKUP(K222,Minimas!$H$15:$N$29,5),IF(AND(H222&gt;2004,H222&lt;2007),VLOOKUP(K222,Minimas!$H$15:$N$29,4),VLOOKUP(K222,Minimas!$H$15:$N$29,3)))))))</f>
        <v xml:space="preserve"> </v>
      </c>
      <c r="W222" s="107" t="str">
        <f t="shared" si="36"/>
        <v/>
      </c>
      <c r="X222" s="42"/>
      <c r="Y222" s="42"/>
      <c r="AB222" s="113" t="e">
        <f>T222-HLOOKUP(V222,Minimas!$C$3:$CD$12,2,FALSE)</f>
        <v>#VALUE!</v>
      </c>
      <c r="AC222" s="113" t="e">
        <f>T222-HLOOKUP(V222,Minimas!$C$3:$CD$12,3,FALSE)</f>
        <v>#VALUE!</v>
      </c>
      <c r="AD222" s="113" t="e">
        <f>T222-HLOOKUP(V222,Minimas!$C$3:$CD$12,4,FALSE)</f>
        <v>#VALUE!</v>
      </c>
      <c r="AE222" s="113" t="e">
        <f>T222-HLOOKUP(V222,Minimas!$C$3:$CD$12,5,FALSE)</f>
        <v>#VALUE!</v>
      </c>
      <c r="AF222" s="113" t="e">
        <f>T222-HLOOKUP(V222,Minimas!$C$3:$CD$12,6,FALSE)</f>
        <v>#VALUE!</v>
      </c>
      <c r="AG222" s="113" t="e">
        <f>T222-HLOOKUP(V222,Minimas!$C$3:$CD$12,7,FALSE)</f>
        <v>#VALUE!</v>
      </c>
      <c r="AH222" s="113" t="e">
        <f>T222-HLOOKUP(V222,Minimas!$C$3:$CD$12,8,FALSE)</f>
        <v>#VALUE!</v>
      </c>
      <c r="AI222" s="113" t="e">
        <f>T222-HLOOKUP(V222,Minimas!$C$3:$CD$12,9,FALSE)</f>
        <v>#VALUE!</v>
      </c>
      <c r="AJ222" s="113" t="e">
        <f>T222-HLOOKUP(V222,Minimas!$C$3:$CD$12,10,FALSE)</f>
        <v>#VALUE!</v>
      </c>
      <c r="AK222" s="114" t="str">
        <f t="shared" si="37"/>
        <v xml:space="preserve"> </v>
      </c>
      <c r="AL222" s="114"/>
      <c r="AM222" s="114" t="str">
        <f t="shared" si="38"/>
        <v xml:space="preserve"> </v>
      </c>
      <c r="AN222" s="114" t="str">
        <f t="shared" si="39"/>
        <v xml:space="preserve"> </v>
      </c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  <c r="BG222" s="40"/>
      <c r="BH222" s="40"/>
      <c r="BI222" s="40"/>
      <c r="BJ222" s="40"/>
      <c r="BK222" s="40"/>
      <c r="BL222" s="40"/>
      <c r="BM222" s="40"/>
      <c r="BN222" s="40"/>
      <c r="BO222" s="40"/>
      <c r="BP222" s="40"/>
      <c r="BQ222" s="40"/>
      <c r="BR222" s="40"/>
      <c r="BS222" s="40"/>
      <c r="BT222" s="40"/>
      <c r="BU222" s="40"/>
      <c r="BV222" s="40"/>
      <c r="BW222" s="40"/>
      <c r="BX222" s="40"/>
      <c r="BY222" s="40"/>
      <c r="BZ222" s="40"/>
      <c r="CA222" s="40"/>
      <c r="CB222" s="40"/>
      <c r="CC222" s="40"/>
      <c r="CD222" s="40"/>
      <c r="CE222" s="40"/>
      <c r="CF222" s="40"/>
      <c r="CG222" s="40"/>
      <c r="CH222" s="40"/>
      <c r="CI222" s="40"/>
      <c r="CJ222" s="40"/>
      <c r="CK222" s="40"/>
      <c r="CL222" s="40"/>
      <c r="CM222" s="40"/>
      <c r="CN222" s="40"/>
      <c r="CO222" s="40"/>
      <c r="CP222" s="40"/>
      <c r="CQ222" s="40"/>
      <c r="CR222" s="40"/>
      <c r="CS222" s="40"/>
      <c r="CT222" s="40"/>
      <c r="CU222" s="40"/>
      <c r="CV222" s="40"/>
      <c r="CW222" s="40"/>
      <c r="CX222" s="40"/>
      <c r="CY222" s="40"/>
      <c r="CZ222" s="40"/>
      <c r="DA222" s="40"/>
      <c r="DB222" s="40"/>
      <c r="DC222" s="40"/>
    </row>
    <row r="223" spans="2:107" s="5" customFormat="1" ht="30" customHeight="1" x14ac:dyDescent="0.2">
      <c r="B223" s="83"/>
      <c r="C223" s="86"/>
      <c r="D223" s="87"/>
      <c r="E223" s="89"/>
      <c r="F223" s="117"/>
      <c r="G223" s="118"/>
      <c r="H223" s="91"/>
      <c r="I223" s="94"/>
      <c r="J223" s="95"/>
      <c r="K223" s="81"/>
      <c r="L223" s="100"/>
      <c r="M223" s="101"/>
      <c r="N223" s="101"/>
      <c r="O223" s="102" t="str">
        <f t="shared" si="32"/>
        <v/>
      </c>
      <c r="P223" s="100"/>
      <c r="Q223" s="101"/>
      <c r="R223" s="101"/>
      <c r="S223" s="102" t="str">
        <f t="shared" si="33"/>
        <v/>
      </c>
      <c r="T223" s="104" t="str">
        <f t="shared" si="34"/>
        <v/>
      </c>
      <c r="U223" s="105" t="str">
        <f t="shared" si="35"/>
        <v xml:space="preserve">   </v>
      </c>
      <c r="V223" s="106" t="str">
        <f>IF(E223=0," ",IF(E223="H",IF(H223&lt;2000,VLOOKUP(K223,Minimas!$A$15:$G$29,7),IF(AND(H223&gt;1999,H223&lt;2003),VLOOKUP(K223,Minimas!$A$15:$G$29,6),IF(AND(H223&gt;2002,H223&lt;2005),VLOOKUP(K223,Minimas!$A$15:$G$29,5),IF(AND(H223&gt;2004,H223&lt;2007),VLOOKUP(K223,Minimas!$A$15:$G$29,4),VLOOKUP(K223,Minimas!$A$15:$G$29,3))))),IF(H223&lt;2000,VLOOKUP(K223,Minimas!$H$15:$N$29,7),IF(AND(H223&gt;1999,H223&lt;2003),VLOOKUP(K223,Minimas!$H$15:$N$29,6),IF(AND(H223&gt;2002,H223&lt;2005),VLOOKUP(K223,Minimas!$H$15:$N$29,5),IF(AND(H223&gt;2004,H223&lt;2007),VLOOKUP(K223,Minimas!$H$15:$N$29,4),VLOOKUP(K223,Minimas!$H$15:$N$29,3)))))))</f>
        <v xml:space="preserve"> </v>
      </c>
      <c r="W223" s="107" t="str">
        <f t="shared" si="36"/>
        <v/>
      </c>
      <c r="X223" s="42"/>
      <c r="Y223" s="42"/>
      <c r="AB223" s="113" t="e">
        <f>T223-HLOOKUP(V223,Minimas!$C$3:$CD$12,2,FALSE)</f>
        <v>#VALUE!</v>
      </c>
      <c r="AC223" s="113" t="e">
        <f>T223-HLOOKUP(V223,Minimas!$C$3:$CD$12,3,FALSE)</f>
        <v>#VALUE!</v>
      </c>
      <c r="AD223" s="113" t="e">
        <f>T223-HLOOKUP(V223,Minimas!$C$3:$CD$12,4,FALSE)</f>
        <v>#VALUE!</v>
      </c>
      <c r="AE223" s="113" t="e">
        <f>T223-HLOOKUP(V223,Minimas!$C$3:$CD$12,5,FALSE)</f>
        <v>#VALUE!</v>
      </c>
      <c r="AF223" s="113" t="e">
        <f>T223-HLOOKUP(V223,Minimas!$C$3:$CD$12,6,FALSE)</f>
        <v>#VALUE!</v>
      </c>
      <c r="AG223" s="113" t="e">
        <f>T223-HLOOKUP(V223,Minimas!$C$3:$CD$12,7,FALSE)</f>
        <v>#VALUE!</v>
      </c>
      <c r="AH223" s="113" t="e">
        <f>T223-HLOOKUP(V223,Minimas!$C$3:$CD$12,8,FALSE)</f>
        <v>#VALUE!</v>
      </c>
      <c r="AI223" s="113" t="e">
        <f>T223-HLOOKUP(V223,Minimas!$C$3:$CD$12,9,FALSE)</f>
        <v>#VALUE!</v>
      </c>
      <c r="AJ223" s="113" t="e">
        <f>T223-HLOOKUP(V223,Minimas!$C$3:$CD$12,10,FALSE)</f>
        <v>#VALUE!</v>
      </c>
      <c r="AK223" s="114" t="str">
        <f t="shared" si="37"/>
        <v xml:space="preserve"> </v>
      </c>
      <c r="AL223" s="114"/>
      <c r="AM223" s="114" t="str">
        <f t="shared" si="38"/>
        <v xml:space="preserve"> </v>
      </c>
      <c r="AN223" s="114" t="str">
        <f t="shared" si="39"/>
        <v xml:space="preserve"> </v>
      </c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0"/>
      <c r="BF223" s="40"/>
      <c r="BG223" s="40"/>
      <c r="BH223" s="40"/>
      <c r="BI223" s="40"/>
      <c r="BJ223" s="40"/>
      <c r="BK223" s="40"/>
      <c r="BL223" s="40"/>
      <c r="BM223" s="40"/>
      <c r="BN223" s="40"/>
      <c r="BO223" s="40"/>
      <c r="BP223" s="40"/>
      <c r="BQ223" s="40"/>
      <c r="BR223" s="40"/>
      <c r="BS223" s="40"/>
      <c r="BT223" s="40"/>
      <c r="BU223" s="40"/>
      <c r="BV223" s="40"/>
      <c r="BW223" s="40"/>
      <c r="BX223" s="40"/>
      <c r="BY223" s="40"/>
      <c r="BZ223" s="40"/>
      <c r="CA223" s="40"/>
      <c r="CB223" s="40"/>
      <c r="CC223" s="40"/>
      <c r="CD223" s="40"/>
      <c r="CE223" s="40"/>
      <c r="CF223" s="40"/>
      <c r="CG223" s="40"/>
      <c r="CH223" s="40"/>
      <c r="CI223" s="40"/>
      <c r="CJ223" s="40"/>
      <c r="CK223" s="40"/>
      <c r="CL223" s="40"/>
      <c r="CM223" s="40"/>
      <c r="CN223" s="40"/>
      <c r="CO223" s="40"/>
      <c r="CP223" s="40"/>
      <c r="CQ223" s="40"/>
      <c r="CR223" s="40"/>
      <c r="CS223" s="40"/>
      <c r="CT223" s="40"/>
      <c r="CU223" s="40"/>
      <c r="CV223" s="40"/>
      <c r="CW223" s="40"/>
      <c r="CX223" s="40"/>
      <c r="CY223" s="40"/>
      <c r="CZ223" s="40"/>
      <c r="DA223" s="40"/>
      <c r="DB223" s="40"/>
      <c r="DC223" s="40"/>
    </row>
    <row r="224" spans="2:107" s="5" customFormat="1" ht="30" customHeight="1" x14ac:dyDescent="0.2">
      <c r="B224" s="83"/>
      <c r="C224" s="86"/>
      <c r="D224" s="87"/>
      <c r="E224" s="89"/>
      <c r="F224" s="117"/>
      <c r="G224" s="118"/>
      <c r="H224" s="91"/>
      <c r="I224" s="94"/>
      <c r="J224" s="95"/>
      <c r="K224" s="81"/>
      <c r="L224" s="100"/>
      <c r="M224" s="101"/>
      <c r="N224" s="101"/>
      <c r="O224" s="102" t="str">
        <f t="shared" si="32"/>
        <v/>
      </c>
      <c r="P224" s="100"/>
      <c r="Q224" s="101"/>
      <c r="R224" s="101"/>
      <c r="S224" s="102" t="str">
        <f t="shared" si="33"/>
        <v/>
      </c>
      <c r="T224" s="104" t="str">
        <f t="shared" si="34"/>
        <v/>
      </c>
      <c r="U224" s="105" t="str">
        <f t="shared" si="35"/>
        <v xml:space="preserve">   </v>
      </c>
      <c r="V224" s="106" t="str">
        <f>IF(E224=0," ",IF(E224="H",IF(H224&lt;2000,VLOOKUP(K224,Minimas!$A$15:$G$29,7),IF(AND(H224&gt;1999,H224&lt;2003),VLOOKUP(K224,Minimas!$A$15:$G$29,6),IF(AND(H224&gt;2002,H224&lt;2005),VLOOKUP(K224,Minimas!$A$15:$G$29,5),IF(AND(H224&gt;2004,H224&lt;2007),VLOOKUP(K224,Minimas!$A$15:$G$29,4),VLOOKUP(K224,Minimas!$A$15:$G$29,3))))),IF(H224&lt;2000,VLOOKUP(K224,Minimas!$H$15:$N$29,7),IF(AND(H224&gt;1999,H224&lt;2003),VLOOKUP(K224,Minimas!$H$15:$N$29,6),IF(AND(H224&gt;2002,H224&lt;2005),VLOOKUP(K224,Minimas!$H$15:$N$29,5),IF(AND(H224&gt;2004,H224&lt;2007),VLOOKUP(K224,Minimas!$H$15:$N$29,4),VLOOKUP(K224,Minimas!$H$15:$N$29,3)))))))</f>
        <v xml:space="preserve"> </v>
      </c>
      <c r="W224" s="107" t="str">
        <f t="shared" si="36"/>
        <v/>
      </c>
      <c r="X224" s="42"/>
      <c r="Y224" s="42"/>
      <c r="AB224" s="113" t="e">
        <f>T224-HLOOKUP(V224,Minimas!$C$3:$CD$12,2,FALSE)</f>
        <v>#VALUE!</v>
      </c>
      <c r="AC224" s="113" t="e">
        <f>T224-HLOOKUP(V224,Minimas!$C$3:$CD$12,3,FALSE)</f>
        <v>#VALUE!</v>
      </c>
      <c r="AD224" s="113" t="e">
        <f>T224-HLOOKUP(V224,Minimas!$C$3:$CD$12,4,FALSE)</f>
        <v>#VALUE!</v>
      </c>
      <c r="AE224" s="113" t="e">
        <f>T224-HLOOKUP(V224,Minimas!$C$3:$CD$12,5,FALSE)</f>
        <v>#VALUE!</v>
      </c>
      <c r="AF224" s="113" t="e">
        <f>T224-HLOOKUP(V224,Minimas!$C$3:$CD$12,6,FALSE)</f>
        <v>#VALUE!</v>
      </c>
      <c r="AG224" s="113" t="e">
        <f>T224-HLOOKUP(V224,Minimas!$C$3:$CD$12,7,FALSE)</f>
        <v>#VALUE!</v>
      </c>
      <c r="AH224" s="113" t="e">
        <f>T224-HLOOKUP(V224,Minimas!$C$3:$CD$12,8,FALSE)</f>
        <v>#VALUE!</v>
      </c>
      <c r="AI224" s="113" t="e">
        <f>T224-HLOOKUP(V224,Minimas!$C$3:$CD$12,9,FALSE)</f>
        <v>#VALUE!</v>
      </c>
      <c r="AJ224" s="113" t="e">
        <f>T224-HLOOKUP(V224,Minimas!$C$3:$CD$12,10,FALSE)</f>
        <v>#VALUE!</v>
      </c>
      <c r="AK224" s="114" t="str">
        <f t="shared" si="37"/>
        <v xml:space="preserve"> </v>
      </c>
      <c r="AL224" s="114"/>
      <c r="AM224" s="114" t="str">
        <f t="shared" si="38"/>
        <v xml:space="preserve"> </v>
      </c>
      <c r="AN224" s="114" t="str">
        <f t="shared" si="39"/>
        <v xml:space="preserve"> </v>
      </c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0"/>
      <c r="BF224" s="40"/>
      <c r="BG224" s="40"/>
      <c r="BH224" s="40"/>
      <c r="BI224" s="40"/>
      <c r="BJ224" s="40"/>
      <c r="BK224" s="40"/>
      <c r="BL224" s="40"/>
      <c r="BM224" s="40"/>
      <c r="BN224" s="40"/>
      <c r="BO224" s="40"/>
      <c r="BP224" s="40"/>
      <c r="BQ224" s="40"/>
      <c r="BR224" s="40"/>
      <c r="BS224" s="40"/>
      <c r="BT224" s="40"/>
      <c r="BU224" s="40"/>
      <c r="BV224" s="40"/>
      <c r="BW224" s="40"/>
      <c r="BX224" s="40"/>
      <c r="BY224" s="40"/>
      <c r="BZ224" s="40"/>
      <c r="CA224" s="40"/>
      <c r="CB224" s="40"/>
      <c r="CC224" s="40"/>
      <c r="CD224" s="40"/>
      <c r="CE224" s="40"/>
      <c r="CF224" s="40"/>
      <c r="CG224" s="40"/>
      <c r="CH224" s="40"/>
      <c r="CI224" s="40"/>
      <c r="CJ224" s="40"/>
      <c r="CK224" s="40"/>
      <c r="CL224" s="40"/>
      <c r="CM224" s="40"/>
      <c r="CN224" s="40"/>
      <c r="CO224" s="40"/>
      <c r="CP224" s="40"/>
      <c r="CQ224" s="40"/>
      <c r="CR224" s="40"/>
      <c r="CS224" s="40"/>
      <c r="CT224" s="40"/>
      <c r="CU224" s="40"/>
      <c r="CV224" s="40"/>
      <c r="CW224" s="40"/>
      <c r="CX224" s="40"/>
      <c r="CY224" s="40"/>
      <c r="CZ224" s="40"/>
      <c r="DA224" s="40"/>
      <c r="DB224" s="40"/>
      <c r="DC224" s="40"/>
    </row>
    <row r="225" spans="2:107" s="5" customFormat="1" ht="30" customHeight="1" x14ac:dyDescent="0.2">
      <c r="B225" s="83"/>
      <c r="C225" s="86"/>
      <c r="D225" s="87"/>
      <c r="E225" s="89"/>
      <c r="F225" s="117"/>
      <c r="G225" s="118"/>
      <c r="H225" s="91"/>
      <c r="I225" s="94"/>
      <c r="J225" s="95"/>
      <c r="K225" s="81"/>
      <c r="L225" s="100"/>
      <c r="M225" s="101"/>
      <c r="N225" s="101"/>
      <c r="O225" s="102" t="str">
        <f t="shared" si="32"/>
        <v/>
      </c>
      <c r="P225" s="100"/>
      <c r="Q225" s="101"/>
      <c r="R225" s="101"/>
      <c r="S225" s="102" t="str">
        <f t="shared" si="33"/>
        <v/>
      </c>
      <c r="T225" s="104" t="str">
        <f t="shared" si="34"/>
        <v/>
      </c>
      <c r="U225" s="105" t="str">
        <f t="shared" si="35"/>
        <v xml:space="preserve">   </v>
      </c>
      <c r="V225" s="106" t="str">
        <f>IF(E225=0," ",IF(E225="H",IF(H225&lt;2000,VLOOKUP(K225,Minimas!$A$15:$G$29,7),IF(AND(H225&gt;1999,H225&lt;2003),VLOOKUP(K225,Minimas!$A$15:$G$29,6),IF(AND(H225&gt;2002,H225&lt;2005),VLOOKUP(K225,Minimas!$A$15:$G$29,5),IF(AND(H225&gt;2004,H225&lt;2007),VLOOKUP(K225,Minimas!$A$15:$G$29,4),VLOOKUP(K225,Minimas!$A$15:$G$29,3))))),IF(H225&lt;2000,VLOOKUP(K225,Minimas!$H$15:$N$29,7),IF(AND(H225&gt;1999,H225&lt;2003),VLOOKUP(K225,Minimas!$H$15:$N$29,6),IF(AND(H225&gt;2002,H225&lt;2005),VLOOKUP(K225,Minimas!$H$15:$N$29,5),IF(AND(H225&gt;2004,H225&lt;2007),VLOOKUP(K225,Minimas!$H$15:$N$29,4),VLOOKUP(K225,Minimas!$H$15:$N$29,3)))))))</f>
        <v xml:space="preserve"> </v>
      </c>
      <c r="W225" s="107" t="str">
        <f t="shared" si="36"/>
        <v/>
      </c>
      <c r="X225" s="42"/>
      <c r="Y225" s="42"/>
      <c r="AB225" s="113" t="e">
        <f>T225-HLOOKUP(V225,Minimas!$C$3:$CD$12,2,FALSE)</f>
        <v>#VALUE!</v>
      </c>
      <c r="AC225" s="113" t="e">
        <f>T225-HLOOKUP(V225,Minimas!$C$3:$CD$12,3,FALSE)</f>
        <v>#VALUE!</v>
      </c>
      <c r="AD225" s="113" t="e">
        <f>T225-HLOOKUP(V225,Minimas!$C$3:$CD$12,4,FALSE)</f>
        <v>#VALUE!</v>
      </c>
      <c r="AE225" s="113" t="e">
        <f>T225-HLOOKUP(V225,Minimas!$C$3:$CD$12,5,FALSE)</f>
        <v>#VALUE!</v>
      </c>
      <c r="AF225" s="113" t="e">
        <f>T225-HLOOKUP(V225,Minimas!$C$3:$CD$12,6,FALSE)</f>
        <v>#VALUE!</v>
      </c>
      <c r="AG225" s="113" t="e">
        <f>T225-HLOOKUP(V225,Minimas!$C$3:$CD$12,7,FALSE)</f>
        <v>#VALUE!</v>
      </c>
      <c r="AH225" s="113" t="e">
        <f>T225-HLOOKUP(V225,Minimas!$C$3:$CD$12,8,FALSE)</f>
        <v>#VALUE!</v>
      </c>
      <c r="AI225" s="113" t="e">
        <f>T225-HLOOKUP(V225,Minimas!$C$3:$CD$12,9,FALSE)</f>
        <v>#VALUE!</v>
      </c>
      <c r="AJ225" s="113" t="e">
        <f>T225-HLOOKUP(V225,Minimas!$C$3:$CD$12,10,FALSE)</f>
        <v>#VALUE!</v>
      </c>
      <c r="AK225" s="114" t="str">
        <f t="shared" si="37"/>
        <v xml:space="preserve"> </v>
      </c>
      <c r="AL225" s="114"/>
      <c r="AM225" s="114" t="str">
        <f t="shared" si="38"/>
        <v xml:space="preserve"> </v>
      </c>
      <c r="AN225" s="114" t="str">
        <f t="shared" si="39"/>
        <v xml:space="preserve"> </v>
      </c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  <c r="BH225" s="40"/>
      <c r="BI225" s="40"/>
      <c r="BJ225" s="40"/>
      <c r="BK225" s="40"/>
      <c r="BL225" s="40"/>
      <c r="BM225" s="40"/>
      <c r="BN225" s="40"/>
      <c r="BO225" s="40"/>
      <c r="BP225" s="40"/>
      <c r="BQ225" s="40"/>
      <c r="BR225" s="40"/>
      <c r="BS225" s="40"/>
      <c r="BT225" s="40"/>
      <c r="BU225" s="40"/>
      <c r="BV225" s="40"/>
      <c r="BW225" s="40"/>
      <c r="BX225" s="40"/>
      <c r="BY225" s="40"/>
      <c r="BZ225" s="40"/>
      <c r="CA225" s="40"/>
      <c r="CB225" s="40"/>
      <c r="CC225" s="40"/>
      <c r="CD225" s="40"/>
      <c r="CE225" s="40"/>
      <c r="CF225" s="40"/>
      <c r="CG225" s="40"/>
      <c r="CH225" s="40"/>
      <c r="CI225" s="40"/>
      <c r="CJ225" s="40"/>
      <c r="CK225" s="40"/>
      <c r="CL225" s="40"/>
      <c r="CM225" s="40"/>
      <c r="CN225" s="40"/>
      <c r="CO225" s="40"/>
      <c r="CP225" s="40"/>
      <c r="CQ225" s="40"/>
      <c r="CR225" s="40"/>
      <c r="CS225" s="40"/>
      <c r="CT225" s="40"/>
      <c r="CU225" s="40"/>
      <c r="CV225" s="40"/>
      <c r="CW225" s="40"/>
      <c r="CX225" s="40"/>
      <c r="CY225" s="40"/>
      <c r="CZ225" s="40"/>
      <c r="DA225" s="40"/>
      <c r="DB225" s="40"/>
      <c r="DC225" s="40"/>
    </row>
    <row r="226" spans="2:107" s="5" customFormat="1" ht="30" customHeight="1" x14ac:dyDescent="0.2">
      <c r="B226" s="83"/>
      <c r="C226" s="86"/>
      <c r="D226" s="87"/>
      <c r="E226" s="89"/>
      <c r="F226" s="117"/>
      <c r="G226" s="118"/>
      <c r="H226" s="91"/>
      <c r="I226" s="94"/>
      <c r="J226" s="95"/>
      <c r="K226" s="81"/>
      <c r="L226" s="100"/>
      <c r="M226" s="101"/>
      <c r="N226" s="101"/>
      <c r="O226" s="102" t="str">
        <f t="shared" si="32"/>
        <v/>
      </c>
      <c r="P226" s="100"/>
      <c r="Q226" s="101"/>
      <c r="R226" s="101"/>
      <c r="S226" s="102" t="str">
        <f t="shared" si="33"/>
        <v/>
      </c>
      <c r="T226" s="104" t="str">
        <f t="shared" si="34"/>
        <v/>
      </c>
      <c r="U226" s="105" t="str">
        <f t="shared" si="35"/>
        <v xml:space="preserve">   </v>
      </c>
      <c r="V226" s="106" t="str">
        <f>IF(E226=0," ",IF(E226="H",IF(H226&lt;2000,VLOOKUP(K226,Minimas!$A$15:$G$29,7),IF(AND(H226&gt;1999,H226&lt;2003),VLOOKUP(K226,Minimas!$A$15:$G$29,6),IF(AND(H226&gt;2002,H226&lt;2005),VLOOKUP(K226,Minimas!$A$15:$G$29,5),IF(AND(H226&gt;2004,H226&lt;2007),VLOOKUP(K226,Minimas!$A$15:$G$29,4),VLOOKUP(K226,Minimas!$A$15:$G$29,3))))),IF(H226&lt;2000,VLOOKUP(K226,Minimas!$H$15:$N$29,7),IF(AND(H226&gt;1999,H226&lt;2003),VLOOKUP(K226,Minimas!$H$15:$N$29,6),IF(AND(H226&gt;2002,H226&lt;2005),VLOOKUP(K226,Minimas!$H$15:$N$29,5),IF(AND(H226&gt;2004,H226&lt;2007),VLOOKUP(K226,Minimas!$H$15:$N$29,4),VLOOKUP(K226,Minimas!$H$15:$N$29,3)))))))</f>
        <v xml:space="preserve"> </v>
      </c>
      <c r="W226" s="107" t="str">
        <f t="shared" si="36"/>
        <v/>
      </c>
      <c r="X226" s="42"/>
      <c r="Y226" s="42"/>
      <c r="AB226" s="113" t="e">
        <f>T226-HLOOKUP(V226,Minimas!$C$3:$CD$12,2,FALSE)</f>
        <v>#VALUE!</v>
      </c>
      <c r="AC226" s="113" t="e">
        <f>T226-HLOOKUP(V226,Minimas!$C$3:$CD$12,3,FALSE)</f>
        <v>#VALUE!</v>
      </c>
      <c r="AD226" s="113" t="e">
        <f>T226-HLOOKUP(V226,Minimas!$C$3:$CD$12,4,FALSE)</f>
        <v>#VALUE!</v>
      </c>
      <c r="AE226" s="113" t="e">
        <f>T226-HLOOKUP(V226,Minimas!$C$3:$CD$12,5,FALSE)</f>
        <v>#VALUE!</v>
      </c>
      <c r="AF226" s="113" t="e">
        <f>T226-HLOOKUP(V226,Minimas!$C$3:$CD$12,6,FALSE)</f>
        <v>#VALUE!</v>
      </c>
      <c r="AG226" s="113" t="e">
        <f>T226-HLOOKUP(V226,Minimas!$C$3:$CD$12,7,FALSE)</f>
        <v>#VALUE!</v>
      </c>
      <c r="AH226" s="113" t="e">
        <f>T226-HLOOKUP(V226,Minimas!$C$3:$CD$12,8,FALSE)</f>
        <v>#VALUE!</v>
      </c>
      <c r="AI226" s="113" t="e">
        <f>T226-HLOOKUP(V226,Minimas!$C$3:$CD$12,9,FALSE)</f>
        <v>#VALUE!</v>
      </c>
      <c r="AJ226" s="113" t="e">
        <f>T226-HLOOKUP(V226,Minimas!$C$3:$CD$12,10,FALSE)</f>
        <v>#VALUE!</v>
      </c>
      <c r="AK226" s="114" t="str">
        <f t="shared" si="37"/>
        <v xml:space="preserve"> </v>
      </c>
      <c r="AL226" s="114"/>
      <c r="AM226" s="114" t="str">
        <f t="shared" si="38"/>
        <v xml:space="preserve"> </v>
      </c>
      <c r="AN226" s="114" t="str">
        <f t="shared" si="39"/>
        <v xml:space="preserve"> </v>
      </c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  <c r="BI226" s="40"/>
      <c r="BJ226" s="40"/>
      <c r="BK226" s="40"/>
      <c r="BL226" s="40"/>
      <c r="BM226" s="40"/>
      <c r="BN226" s="40"/>
      <c r="BO226" s="40"/>
      <c r="BP226" s="40"/>
      <c r="BQ226" s="40"/>
      <c r="BR226" s="40"/>
      <c r="BS226" s="40"/>
      <c r="BT226" s="40"/>
      <c r="BU226" s="40"/>
      <c r="BV226" s="40"/>
      <c r="BW226" s="40"/>
      <c r="BX226" s="40"/>
      <c r="BY226" s="40"/>
      <c r="BZ226" s="40"/>
      <c r="CA226" s="40"/>
      <c r="CB226" s="40"/>
      <c r="CC226" s="40"/>
      <c r="CD226" s="40"/>
      <c r="CE226" s="40"/>
      <c r="CF226" s="40"/>
      <c r="CG226" s="40"/>
      <c r="CH226" s="40"/>
      <c r="CI226" s="40"/>
      <c r="CJ226" s="40"/>
      <c r="CK226" s="40"/>
      <c r="CL226" s="40"/>
      <c r="CM226" s="40"/>
      <c r="CN226" s="40"/>
      <c r="CO226" s="40"/>
      <c r="CP226" s="40"/>
      <c r="CQ226" s="40"/>
      <c r="CR226" s="40"/>
      <c r="CS226" s="40"/>
      <c r="CT226" s="40"/>
      <c r="CU226" s="40"/>
      <c r="CV226" s="40"/>
      <c r="CW226" s="40"/>
      <c r="CX226" s="40"/>
      <c r="CY226" s="40"/>
      <c r="CZ226" s="40"/>
      <c r="DA226" s="40"/>
      <c r="DB226" s="40"/>
      <c r="DC226" s="40"/>
    </row>
    <row r="227" spans="2:107" s="5" customFormat="1" ht="30" customHeight="1" x14ac:dyDescent="0.2">
      <c r="B227" s="83"/>
      <c r="C227" s="86"/>
      <c r="D227" s="87"/>
      <c r="E227" s="89"/>
      <c r="F227" s="117"/>
      <c r="G227" s="118"/>
      <c r="H227" s="91"/>
      <c r="I227" s="94"/>
      <c r="J227" s="95"/>
      <c r="K227" s="81"/>
      <c r="L227" s="100"/>
      <c r="M227" s="101"/>
      <c r="N227" s="101"/>
      <c r="O227" s="102" t="str">
        <f t="shared" si="32"/>
        <v/>
      </c>
      <c r="P227" s="100"/>
      <c r="Q227" s="101"/>
      <c r="R227" s="101"/>
      <c r="S227" s="102" t="str">
        <f t="shared" si="33"/>
        <v/>
      </c>
      <c r="T227" s="104" t="str">
        <f t="shared" si="34"/>
        <v/>
      </c>
      <c r="U227" s="105" t="str">
        <f t="shared" si="35"/>
        <v xml:space="preserve">   </v>
      </c>
      <c r="V227" s="106" t="str">
        <f>IF(E227=0," ",IF(E227="H",IF(H227&lt;2000,VLOOKUP(K227,Minimas!$A$15:$G$29,7),IF(AND(H227&gt;1999,H227&lt;2003),VLOOKUP(K227,Minimas!$A$15:$G$29,6),IF(AND(H227&gt;2002,H227&lt;2005),VLOOKUP(K227,Minimas!$A$15:$G$29,5),IF(AND(H227&gt;2004,H227&lt;2007),VLOOKUP(K227,Minimas!$A$15:$G$29,4),VLOOKUP(K227,Minimas!$A$15:$G$29,3))))),IF(H227&lt;2000,VLOOKUP(K227,Minimas!$H$15:$N$29,7),IF(AND(H227&gt;1999,H227&lt;2003),VLOOKUP(K227,Minimas!$H$15:$N$29,6),IF(AND(H227&gt;2002,H227&lt;2005),VLOOKUP(K227,Minimas!$H$15:$N$29,5),IF(AND(H227&gt;2004,H227&lt;2007),VLOOKUP(K227,Minimas!$H$15:$N$29,4),VLOOKUP(K227,Minimas!$H$15:$N$29,3)))))))</f>
        <v xml:space="preserve"> </v>
      </c>
      <c r="W227" s="107" t="str">
        <f t="shared" si="36"/>
        <v/>
      </c>
      <c r="X227" s="42"/>
      <c r="Y227" s="42"/>
      <c r="AB227" s="113" t="e">
        <f>T227-HLOOKUP(V227,Minimas!$C$3:$CD$12,2,FALSE)</f>
        <v>#VALUE!</v>
      </c>
      <c r="AC227" s="113" t="e">
        <f>T227-HLOOKUP(V227,Minimas!$C$3:$CD$12,3,FALSE)</f>
        <v>#VALUE!</v>
      </c>
      <c r="AD227" s="113" t="e">
        <f>T227-HLOOKUP(V227,Minimas!$C$3:$CD$12,4,FALSE)</f>
        <v>#VALUE!</v>
      </c>
      <c r="AE227" s="113" t="e">
        <f>T227-HLOOKUP(V227,Minimas!$C$3:$CD$12,5,FALSE)</f>
        <v>#VALUE!</v>
      </c>
      <c r="AF227" s="113" t="e">
        <f>T227-HLOOKUP(V227,Minimas!$C$3:$CD$12,6,FALSE)</f>
        <v>#VALUE!</v>
      </c>
      <c r="AG227" s="113" t="e">
        <f>T227-HLOOKUP(V227,Minimas!$C$3:$CD$12,7,FALSE)</f>
        <v>#VALUE!</v>
      </c>
      <c r="AH227" s="113" t="e">
        <f>T227-HLOOKUP(V227,Minimas!$C$3:$CD$12,8,FALSE)</f>
        <v>#VALUE!</v>
      </c>
      <c r="AI227" s="113" t="e">
        <f>T227-HLOOKUP(V227,Minimas!$C$3:$CD$12,9,FALSE)</f>
        <v>#VALUE!</v>
      </c>
      <c r="AJ227" s="113" t="e">
        <f>T227-HLOOKUP(V227,Minimas!$C$3:$CD$12,10,FALSE)</f>
        <v>#VALUE!</v>
      </c>
      <c r="AK227" s="114" t="str">
        <f t="shared" si="37"/>
        <v xml:space="preserve"> </v>
      </c>
      <c r="AL227" s="114"/>
      <c r="AM227" s="114" t="str">
        <f t="shared" si="38"/>
        <v xml:space="preserve"> </v>
      </c>
      <c r="AN227" s="114" t="str">
        <f t="shared" si="39"/>
        <v xml:space="preserve"> </v>
      </c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0"/>
      <c r="BP227" s="40"/>
      <c r="BQ227" s="40"/>
      <c r="BR227" s="40"/>
      <c r="BS227" s="40"/>
      <c r="BT227" s="40"/>
      <c r="BU227" s="40"/>
      <c r="BV227" s="40"/>
      <c r="BW227" s="40"/>
      <c r="BX227" s="40"/>
      <c r="BY227" s="40"/>
      <c r="BZ227" s="40"/>
      <c r="CA227" s="40"/>
      <c r="CB227" s="40"/>
      <c r="CC227" s="40"/>
      <c r="CD227" s="40"/>
      <c r="CE227" s="40"/>
      <c r="CF227" s="40"/>
      <c r="CG227" s="40"/>
      <c r="CH227" s="40"/>
      <c r="CI227" s="40"/>
      <c r="CJ227" s="40"/>
      <c r="CK227" s="40"/>
      <c r="CL227" s="40"/>
      <c r="CM227" s="40"/>
      <c r="CN227" s="40"/>
      <c r="CO227" s="40"/>
      <c r="CP227" s="40"/>
      <c r="CQ227" s="40"/>
      <c r="CR227" s="40"/>
      <c r="CS227" s="40"/>
      <c r="CT227" s="40"/>
      <c r="CU227" s="40"/>
      <c r="CV227" s="40"/>
      <c r="CW227" s="40"/>
      <c r="CX227" s="40"/>
      <c r="CY227" s="40"/>
      <c r="CZ227" s="40"/>
      <c r="DA227" s="40"/>
      <c r="DB227" s="40"/>
      <c r="DC227" s="40"/>
    </row>
    <row r="228" spans="2:107" s="5" customFormat="1" ht="30" customHeight="1" x14ac:dyDescent="0.2">
      <c r="B228" s="83"/>
      <c r="C228" s="86"/>
      <c r="D228" s="87"/>
      <c r="E228" s="89"/>
      <c r="F228" s="117"/>
      <c r="G228" s="118"/>
      <c r="H228" s="91"/>
      <c r="I228" s="94"/>
      <c r="J228" s="95"/>
      <c r="K228" s="81"/>
      <c r="L228" s="100"/>
      <c r="M228" s="101"/>
      <c r="N228" s="101"/>
      <c r="O228" s="102" t="str">
        <f t="shared" si="32"/>
        <v/>
      </c>
      <c r="P228" s="100"/>
      <c r="Q228" s="101"/>
      <c r="R228" s="101"/>
      <c r="S228" s="102" t="str">
        <f t="shared" si="33"/>
        <v/>
      </c>
      <c r="T228" s="104" t="str">
        <f t="shared" si="34"/>
        <v/>
      </c>
      <c r="U228" s="105" t="str">
        <f t="shared" si="35"/>
        <v xml:space="preserve">   </v>
      </c>
      <c r="V228" s="106" t="str">
        <f>IF(E228=0," ",IF(E228="H",IF(H228&lt;2000,VLOOKUP(K228,Minimas!$A$15:$G$29,7),IF(AND(H228&gt;1999,H228&lt;2003),VLOOKUP(K228,Minimas!$A$15:$G$29,6),IF(AND(H228&gt;2002,H228&lt;2005),VLOOKUP(K228,Minimas!$A$15:$G$29,5),IF(AND(H228&gt;2004,H228&lt;2007),VLOOKUP(K228,Minimas!$A$15:$G$29,4),VLOOKUP(K228,Minimas!$A$15:$G$29,3))))),IF(H228&lt;2000,VLOOKUP(K228,Minimas!$H$15:$N$29,7),IF(AND(H228&gt;1999,H228&lt;2003),VLOOKUP(K228,Minimas!$H$15:$N$29,6),IF(AND(H228&gt;2002,H228&lt;2005),VLOOKUP(K228,Minimas!$H$15:$N$29,5),IF(AND(H228&gt;2004,H228&lt;2007),VLOOKUP(K228,Minimas!$H$15:$N$29,4),VLOOKUP(K228,Minimas!$H$15:$N$29,3)))))))</f>
        <v xml:space="preserve"> </v>
      </c>
      <c r="W228" s="107" t="str">
        <f t="shared" si="36"/>
        <v/>
      </c>
      <c r="X228" s="42"/>
      <c r="Y228" s="42"/>
      <c r="AB228" s="113" t="e">
        <f>T228-HLOOKUP(V228,Minimas!$C$3:$CD$12,2,FALSE)</f>
        <v>#VALUE!</v>
      </c>
      <c r="AC228" s="113" t="e">
        <f>T228-HLOOKUP(V228,Minimas!$C$3:$CD$12,3,FALSE)</f>
        <v>#VALUE!</v>
      </c>
      <c r="AD228" s="113" t="e">
        <f>T228-HLOOKUP(V228,Minimas!$C$3:$CD$12,4,FALSE)</f>
        <v>#VALUE!</v>
      </c>
      <c r="AE228" s="113" t="e">
        <f>T228-HLOOKUP(V228,Minimas!$C$3:$CD$12,5,FALSE)</f>
        <v>#VALUE!</v>
      </c>
      <c r="AF228" s="113" t="e">
        <f>T228-HLOOKUP(V228,Minimas!$C$3:$CD$12,6,FALSE)</f>
        <v>#VALUE!</v>
      </c>
      <c r="AG228" s="113" t="e">
        <f>T228-HLOOKUP(V228,Minimas!$C$3:$CD$12,7,FALSE)</f>
        <v>#VALUE!</v>
      </c>
      <c r="AH228" s="113" t="e">
        <f>T228-HLOOKUP(V228,Minimas!$C$3:$CD$12,8,FALSE)</f>
        <v>#VALUE!</v>
      </c>
      <c r="AI228" s="113" t="e">
        <f>T228-HLOOKUP(V228,Minimas!$C$3:$CD$12,9,FALSE)</f>
        <v>#VALUE!</v>
      </c>
      <c r="AJ228" s="113" t="e">
        <f>T228-HLOOKUP(V228,Minimas!$C$3:$CD$12,10,FALSE)</f>
        <v>#VALUE!</v>
      </c>
      <c r="AK228" s="114" t="str">
        <f t="shared" si="37"/>
        <v xml:space="preserve"> </v>
      </c>
      <c r="AL228" s="114"/>
      <c r="AM228" s="114" t="str">
        <f t="shared" si="38"/>
        <v xml:space="preserve"> </v>
      </c>
      <c r="AN228" s="114" t="str">
        <f t="shared" si="39"/>
        <v xml:space="preserve"> </v>
      </c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  <c r="BL228" s="40"/>
      <c r="BM228" s="40"/>
      <c r="BN228" s="40"/>
      <c r="BO228" s="40"/>
      <c r="BP228" s="40"/>
      <c r="BQ228" s="40"/>
      <c r="BR228" s="40"/>
      <c r="BS228" s="40"/>
      <c r="BT228" s="40"/>
      <c r="BU228" s="40"/>
      <c r="BV228" s="40"/>
      <c r="BW228" s="40"/>
      <c r="BX228" s="40"/>
      <c r="BY228" s="40"/>
      <c r="BZ228" s="40"/>
      <c r="CA228" s="40"/>
      <c r="CB228" s="40"/>
      <c r="CC228" s="40"/>
      <c r="CD228" s="40"/>
      <c r="CE228" s="40"/>
      <c r="CF228" s="40"/>
      <c r="CG228" s="40"/>
      <c r="CH228" s="40"/>
      <c r="CI228" s="40"/>
      <c r="CJ228" s="40"/>
      <c r="CK228" s="40"/>
      <c r="CL228" s="40"/>
      <c r="CM228" s="40"/>
      <c r="CN228" s="40"/>
      <c r="CO228" s="40"/>
      <c r="CP228" s="40"/>
      <c r="CQ228" s="40"/>
      <c r="CR228" s="40"/>
      <c r="CS228" s="40"/>
      <c r="CT228" s="40"/>
      <c r="CU228" s="40"/>
      <c r="CV228" s="40"/>
      <c r="CW228" s="40"/>
      <c r="CX228" s="40"/>
      <c r="CY228" s="40"/>
      <c r="CZ228" s="40"/>
      <c r="DA228" s="40"/>
      <c r="DB228" s="40"/>
      <c r="DC228" s="40"/>
    </row>
    <row r="229" spans="2:107" s="5" customFormat="1" ht="30" customHeight="1" x14ac:dyDescent="0.2">
      <c r="B229" s="83"/>
      <c r="C229" s="86"/>
      <c r="D229" s="87"/>
      <c r="E229" s="89"/>
      <c r="F229" s="117"/>
      <c r="G229" s="118"/>
      <c r="H229" s="91"/>
      <c r="I229" s="94"/>
      <c r="J229" s="95"/>
      <c r="K229" s="81"/>
      <c r="L229" s="100"/>
      <c r="M229" s="101"/>
      <c r="N229" s="101"/>
      <c r="O229" s="102" t="str">
        <f t="shared" si="32"/>
        <v/>
      </c>
      <c r="P229" s="100"/>
      <c r="Q229" s="101"/>
      <c r="R229" s="101"/>
      <c r="S229" s="102" t="str">
        <f t="shared" si="33"/>
        <v/>
      </c>
      <c r="T229" s="104" t="str">
        <f t="shared" si="34"/>
        <v/>
      </c>
      <c r="U229" s="105" t="str">
        <f t="shared" si="35"/>
        <v xml:space="preserve">   </v>
      </c>
      <c r="V229" s="106" t="str">
        <f>IF(E229=0," ",IF(E229="H",IF(H229&lt;2000,VLOOKUP(K229,Minimas!$A$15:$G$29,7),IF(AND(H229&gt;1999,H229&lt;2003),VLOOKUP(K229,Minimas!$A$15:$G$29,6),IF(AND(H229&gt;2002,H229&lt;2005),VLOOKUP(K229,Minimas!$A$15:$G$29,5),IF(AND(H229&gt;2004,H229&lt;2007),VLOOKUP(K229,Minimas!$A$15:$G$29,4),VLOOKUP(K229,Minimas!$A$15:$G$29,3))))),IF(H229&lt;2000,VLOOKUP(K229,Minimas!$H$15:$N$29,7),IF(AND(H229&gt;1999,H229&lt;2003),VLOOKUP(K229,Minimas!$H$15:$N$29,6),IF(AND(H229&gt;2002,H229&lt;2005),VLOOKUP(K229,Minimas!$H$15:$N$29,5),IF(AND(H229&gt;2004,H229&lt;2007),VLOOKUP(K229,Minimas!$H$15:$N$29,4),VLOOKUP(K229,Minimas!$H$15:$N$29,3)))))))</f>
        <v xml:space="preserve"> </v>
      </c>
      <c r="W229" s="107" t="str">
        <f t="shared" si="36"/>
        <v/>
      </c>
      <c r="X229" s="42"/>
      <c r="Y229" s="42"/>
      <c r="AB229" s="113" t="e">
        <f>T229-HLOOKUP(V229,Minimas!$C$3:$CD$12,2,FALSE)</f>
        <v>#VALUE!</v>
      </c>
      <c r="AC229" s="113" t="e">
        <f>T229-HLOOKUP(V229,Minimas!$C$3:$CD$12,3,FALSE)</f>
        <v>#VALUE!</v>
      </c>
      <c r="AD229" s="113" t="e">
        <f>T229-HLOOKUP(V229,Minimas!$C$3:$CD$12,4,FALSE)</f>
        <v>#VALUE!</v>
      </c>
      <c r="AE229" s="113" t="e">
        <f>T229-HLOOKUP(V229,Minimas!$C$3:$CD$12,5,FALSE)</f>
        <v>#VALUE!</v>
      </c>
      <c r="AF229" s="113" t="e">
        <f>T229-HLOOKUP(V229,Minimas!$C$3:$CD$12,6,FALSE)</f>
        <v>#VALUE!</v>
      </c>
      <c r="AG229" s="113" t="e">
        <f>T229-HLOOKUP(V229,Minimas!$C$3:$CD$12,7,FALSE)</f>
        <v>#VALUE!</v>
      </c>
      <c r="AH229" s="113" t="e">
        <f>T229-HLOOKUP(V229,Minimas!$C$3:$CD$12,8,FALSE)</f>
        <v>#VALUE!</v>
      </c>
      <c r="AI229" s="113" t="e">
        <f>T229-HLOOKUP(V229,Minimas!$C$3:$CD$12,9,FALSE)</f>
        <v>#VALUE!</v>
      </c>
      <c r="AJ229" s="113" t="e">
        <f>T229-HLOOKUP(V229,Minimas!$C$3:$CD$12,10,FALSE)</f>
        <v>#VALUE!</v>
      </c>
      <c r="AK229" s="114" t="str">
        <f t="shared" si="37"/>
        <v xml:space="preserve"> </v>
      </c>
      <c r="AL229" s="114"/>
      <c r="AM229" s="114" t="str">
        <f t="shared" si="38"/>
        <v xml:space="preserve"> </v>
      </c>
      <c r="AN229" s="114" t="str">
        <f t="shared" si="39"/>
        <v xml:space="preserve"> </v>
      </c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  <c r="BE229" s="40"/>
      <c r="BF229" s="40"/>
      <c r="BG229" s="40"/>
      <c r="BH229" s="40"/>
      <c r="BI229" s="40"/>
      <c r="BJ229" s="40"/>
      <c r="BK229" s="40"/>
      <c r="BL229" s="40"/>
      <c r="BM229" s="40"/>
      <c r="BN229" s="40"/>
      <c r="BO229" s="40"/>
      <c r="BP229" s="40"/>
      <c r="BQ229" s="40"/>
      <c r="BR229" s="40"/>
      <c r="BS229" s="40"/>
      <c r="BT229" s="40"/>
      <c r="BU229" s="40"/>
      <c r="BV229" s="40"/>
      <c r="BW229" s="40"/>
      <c r="BX229" s="40"/>
      <c r="BY229" s="40"/>
      <c r="BZ229" s="40"/>
      <c r="CA229" s="40"/>
      <c r="CB229" s="40"/>
      <c r="CC229" s="40"/>
      <c r="CD229" s="40"/>
      <c r="CE229" s="40"/>
      <c r="CF229" s="40"/>
      <c r="CG229" s="40"/>
      <c r="CH229" s="40"/>
      <c r="CI229" s="40"/>
      <c r="CJ229" s="40"/>
      <c r="CK229" s="40"/>
      <c r="CL229" s="40"/>
      <c r="CM229" s="40"/>
      <c r="CN229" s="40"/>
      <c r="CO229" s="40"/>
      <c r="CP229" s="40"/>
      <c r="CQ229" s="40"/>
      <c r="CR229" s="40"/>
      <c r="CS229" s="40"/>
      <c r="CT229" s="40"/>
      <c r="CU229" s="40"/>
      <c r="CV229" s="40"/>
      <c r="CW229" s="40"/>
      <c r="CX229" s="40"/>
      <c r="CY229" s="40"/>
      <c r="CZ229" s="40"/>
      <c r="DA229" s="40"/>
      <c r="DB229" s="40"/>
      <c r="DC229" s="40"/>
    </row>
    <row r="230" spans="2:107" s="5" customFormat="1" ht="30" customHeight="1" x14ac:dyDescent="0.2">
      <c r="B230" s="83"/>
      <c r="C230" s="86"/>
      <c r="D230" s="87"/>
      <c r="E230" s="89"/>
      <c r="F230" s="117"/>
      <c r="G230" s="118"/>
      <c r="H230" s="91"/>
      <c r="I230" s="94"/>
      <c r="J230" s="95"/>
      <c r="K230" s="81"/>
      <c r="L230" s="100"/>
      <c r="M230" s="101"/>
      <c r="N230" s="101"/>
      <c r="O230" s="102" t="str">
        <f t="shared" si="32"/>
        <v/>
      </c>
      <c r="P230" s="100"/>
      <c r="Q230" s="101"/>
      <c r="R230" s="101"/>
      <c r="S230" s="102" t="str">
        <f t="shared" si="33"/>
        <v/>
      </c>
      <c r="T230" s="104" t="str">
        <f t="shared" si="34"/>
        <v/>
      </c>
      <c r="U230" s="105" t="str">
        <f t="shared" si="35"/>
        <v xml:space="preserve">   </v>
      </c>
      <c r="V230" s="106" t="str">
        <f>IF(E230=0," ",IF(E230="H",IF(H230&lt;2000,VLOOKUP(K230,Minimas!$A$15:$G$29,7),IF(AND(H230&gt;1999,H230&lt;2003),VLOOKUP(K230,Minimas!$A$15:$G$29,6),IF(AND(H230&gt;2002,H230&lt;2005),VLOOKUP(K230,Minimas!$A$15:$G$29,5),IF(AND(H230&gt;2004,H230&lt;2007),VLOOKUP(K230,Minimas!$A$15:$G$29,4),VLOOKUP(K230,Minimas!$A$15:$G$29,3))))),IF(H230&lt;2000,VLOOKUP(K230,Minimas!$H$15:$N$29,7),IF(AND(H230&gt;1999,H230&lt;2003),VLOOKUP(K230,Minimas!$H$15:$N$29,6),IF(AND(H230&gt;2002,H230&lt;2005),VLOOKUP(K230,Minimas!$H$15:$N$29,5),IF(AND(H230&gt;2004,H230&lt;2007),VLOOKUP(K230,Minimas!$H$15:$N$29,4),VLOOKUP(K230,Minimas!$H$15:$N$29,3)))))))</f>
        <v xml:space="preserve"> </v>
      </c>
      <c r="W230" s="107" t="str">
        <f t="shared" si="36"/>
        <v/>
      </c>
      <c r="X230" s="42"/>
      <c r="Y230" s="42"/>
      <c r="AB230" s="113" t="e">
        <f>T230-HLOOKUP(V230,Minimas!$C$3:$CD$12,2,FALSE)</f>
        <v>#VALUE!</v>
      </c>
      <c r="AC230" s="113" t="e">
        <f>T230-HLOOKUP(V230,Minimas!$C$3:$CD$12,3,FALSE)</f>
        <v>#VALUE!</v>
      </c>
      <c r="AD230" s="113" t="e">
        <f>T230-HLOOKUP(V230,Minimas!$C$3:$CD$12,4,FALSE)</f>
        <v>#VALUE!</v>
      </c>
      <c r="AE230" s="113" t="e">
        <f>T230-HLOOKUP(V230,Minimas!$C$3:$CD$12,5,FALSE)</f>
        <v>#VALUE!</v>
      </c>
      <c r="AF230" s="113" t="e">
        <f>T230-HLOOKUP(V230,Minimas!$C$3:$CD$12,6,FALSE)</f>
        <v>#VALUE!</v>
      </c>
      <c r="AG230" s="113" t="e">
        <f>T230-HLOOKUP(V230,Minimas!$C$3:$CD$12,7,FALSE)</f>
        <v>#VALUE!</v>
      </c>
      <c r="AH230" s="113" t="e">
        <f>T230-HLOOKUP(V230,Minimas!$C$3:$CD$12,8,FALSE)</f>
        <v>#VALUE!</v>
      </c>
      <c r="AI230" s="113" t="e">
        <f>T230-HLOOKUP(V230,Minimas!$C$3:$CD$12,9,FALSE)</f>
        <v>#VALUE!</v>
      </c>
      <c r="AJ230" s="113" t="e">
        <f>T230-HLOOKUP(V230,Minimas!$C$3:$CD$12,10,FALSE)</f>
        <v>#VALUE!</v>
      </c>
      <c r="AK230" s="114" t="str">
        <f t="shared" si="37"/>
        <v xml:space="preserve"> </v>
      </c>
      <c r="AL230" s="114"/>
      <c r="AM230" s="114" t="str">
        <f t="shared" si="38"/>
        <v xml:space="preserve"> </v>
      </c>
      <c r="AN230" s="114" t="str">
        <f t="shared" si="39"/>
        <v xml:space="preserve"> </v>
      </c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  <c r="BE230" s="40"/>
      <c r="BF230" s="40"/>
      <c r="BG230" s="40"/>
      <c r="BH230" s="40"/>
      <c r="BI230" s="40"/>
      <c r="BJ230" s="40"/>
      <c r="BK230" s="40"/>
      <c r="BL230" s="40"/>
      <c r="BM230" s="40"/>
      <c r="BN230" s="40"/>
      <c r="BO230" s="40"/>
      <c r="BP230" s="40"/>
      <c r="BQ230" s="40"/>
      <c r="BR230" s="40"/>
      <c r="BS230" s="40"/>
      <c r="BT230" s="40"/>
      <c r="BU230" s="40"/>
      <c r="BV230" s="40"/>
      <c r="BW230" s="40"/>
      <c r="BX230" s="40"/>
      <c r="BY230" s="40"/>
      <c r="BZ230" s="40"/>
      <c r="CA230" s="40"/>
      <c r="CB230" s="40"/>
      <c r="CC230" s="40"/>
      <c r="CD230" s="40"/>
      <c r="CE230" s="40"/>
      <c r="CF230" s="40"/>
      <c r="CG230" s="40"/>
      <c r="CH230" s="40"/>
      <c r="CI230" s="40"/>
      <c r="CJ230" s="40"/>
      <c r="CK230" s="40"/>
      <c r="CL230" s="40"/>
      <c r="CM230" s="40"/>
      <c r="CN230" s="40"/>
      <c r="CO230" s="40"/>
      <c r="CP230" s="40"/>
      <c r="CQ230" s="40"/>
      <c r="CR230" s="40"/>
      <c r="CS230" s="40"/>
      <c r="CT230" s="40"/>
      <c r="CU230" s="40"/>
      <c r="CV230" s="40"/>
      <c r="CW230" s="40"/>
      <c r="CX230" s="40"/>
      <c r="CY230" s="40"/>
      <c r="CZ230" s="40"/>
      <c r="DA230" s="40"/>
      <c r="DB230" s="40"/>
      <c r="DC230" s="40"/>
    </row>
    <row r="231" spans="2:107" s="5" customFormat="1" ht="30" customHeight="1" x14ac:dyDescent="0.2">
      <c r="B231" s="83"/>
      <c r="C231" s="86"/>
      <c r="D231" s="87"/>
      <c r="E231" s="89"/>
      <c r="F231" s="117"/>
      <c r="G231" s="118"/>
      <c r="H231" s="91"/>
      <c r="I231" s="94"/>
      <c r="J231" s="95"/>
      <c r="K231" s="81"/>
      <c r="L231" s="100"/>
      <c r="M231" s="101"/>
      <c r="N231" s="101"/>
      <c r="O231" s="102" t="str">
        <f t="shared" si="32"/>
        <v/>
      </c>
      <c r="P231" s="100"/>
      <c r="Q231" s="101"/>
      <c r="R231" s="101"/>
      <c r="S231" s="102" t="str">
        <f t="shared" si="33"/>
        <v/>
      </c>
      <c r="T231" s="104" t="str">
        <f t="shared" si="34"/>
        <v/>
      </c>
      <c r="U231" s="105" t="str">
        <f t="shared" si="35"/>
        <v xml:space="preserve">   </v>
      </c>
      <c r="V231" s="106" t="str">
        <f>IF(E231=0," ",IF(E231="H",IF(H231&lt;2000,VLOOKUP(K231,Minimas!$A$15:$G$29,7),IF(AND(H231&gt;1999,H231&lt;2003),VLOOKUP(K231,Minimas!$A$15:$G$29,6),IF(AND(H231&gt;2002,H231&lt;2005),VLOOKUP(K231,Minimas!$A$15:$G$29,5),IF(AND(H231&gt;2004,H231&lt;2007),VLOOKUP(K231,Minimas!$A$15:$G$29,4),VLOOKUP(K231,Minimas!$A$15:$G$29,3))))),IF(H231&lt;2000,VLOOKUP(K231,Minimas!$H$15:$N$29,7),IF(AND(H231&gt;1999,H231&lt;2003),VLOOKUP(K231,Minimas!$H$15:$N$29,6),IF(AND(H231&gt;2002,H231&lt;2005),VLOOKUP(K231,Minimas!$H$15:$N$29,5),IF(AND(H231&gt;2004,H231&lt;2007),VLOOKUP(K231,Minimas!$H$15:$N$29,4),VLOOKUP(K231,Minimas!$H$15:$N$29,3)))))))</f>
        <v xml:space="preserve"> </v>
      </c>
      <c r="W231" s="107" t="str">
        <f t="shared" si="36"/>
        <v/>
      </c>
      <c r="X231" s="42"/>
      <c r="Y231" s="42"/>
      <c r="AB231" s="113" t="e">
        <f>T231-HLOOKUP(V231,Minimas!$C$3:$CD$12,2,FALSE)</f>
        <v>#VALUE!</v>
      </c>
      <c r="AC231" s="113" t="e">
        <f>T231-HLOOKUP(V231,Minimas!$C$3:$CD$12,3,FALSE)</f>
        <v>#VALUE!</v>
      </c>
      <c r="AD231" s="113" t="e">
        <f>T231-HLOOKUP(V231,Minimas!$C$3:$CD$12,4,FALSE)</f>
        <v>#VALUE!</v>
      </c>
      <c r="AE231" s="113" t="e">
        <f>T231-HLOOKUP(V231,Minimas!$C$3:$CD$12,5,FALSE)</f>
        <v>#VALUE!</v>
      </c>
      <c r="AF231" s="113" t="e">
        <f>T231-HLOOKUP(V231,Minimas!$C$3:$CD$12,6,FALSE)</f>
        <v>#VALUE!</v>
      </c>
      <c r="AG231" s="113" t="e">
        <f>T231-HLOOKUP(V231,Minimas!$C$3:$CD$12,7,FALSE)</f>
        <v>#VALUE!</v>
      </c>
      <c r="AH231" s="113" t="e">
        <f>T231-HLOOKUP(V231,Minimas!$C$3:$CD$12,8,FALSE)</f>
        <v>#VALUE!</v>
      </c>
      <c r="AI231" s="113" t="e">
        <f>T231-HLOOKUP(V231,Minimas!$C$3:$CD$12,9,FALSE)</f>
        <v>#VALUE!</v>
      </c>
      <c r="AJ231" s="113" t="e">
        <f>T231-HLOOKUP(V231,Minimas!$C$3:$CD$12,10,FALSE)</f>
        <v>#VALUE!</v>
      </c>
      <c r="AK231" s="114" t="str">
        <f t="shared" si="37"/>
        <v xml:space="preserve"> </v>
      </c>
      <c r="AL231" s="114"/>
      <c r="AM231" s="114" t="str">
        <f t="shared" si="38"/>
        <v xml:space="preserve"> </v>
      </c>
      <c r="AN231" s="114" t="str">
        <f t="shared" si="39"/>
        <v xml:space="preserve"> </v>
      </c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0"/>
      <c r="BJ231" s="40"/>
      <c r="BK231" s="40"/>
      <c r="BL231" s="40"/>
      <c r="BM231" s="40"/>
      <c r="BN231" s="40"/>
      <c r="BO231" s="40"/>
      <c r="BP231" s="40"/>
      <c r="BQ231" s="40"/>
      <c r="BR231" s="40"/>
      <c r="BS231" s="40"/>
      <c r="BT231" s="40"/>
      <c r="BU231" s="40"/>
      <c r="BV231" s="40"/>
      <c r="BW231" s="40"/>
      <c r="BX231" s="40"/>
      <c r="BY231" s="40"/>
      <c r="BZ231" s="40"/>
      <c r="CA231" s="40"/>
      <c r="CB231" s="40"/>
      <c r="CC231" s="40"/>
      <c r="CD231" s="40"/>
      <c r="CE231" s="40"/>
      <c r="CF231" s="40"/>
      <c r="CG231" s="40"/>
      <c r="CH231" s="40"/>
      <c r="CI231" s="40"/>
      <c r="CJ231" s="40"/>
      <c r="CK231" s="40"/>
      <c r="CL231" s="40"/>
      <c r="CM231" s="40"/>
      <c r="CN231" s="40"/>
      <c r="CO231" s="40"/>
      <c r="CP231" s="40"/>
      <c r="CQ231" s="40"/>
      <c r="CR231" s="40"/>
      <c r="CS231" s="40"/>
      <c r="CT231" s="40"/>
      <c r="CU231" s="40"/>
      <c r="CV231" s="40"/>
      <c r="CW231" s="40"/>
      <c r="CX231" s="40"/>
      <c r="CY231" s="40"/>
      <c r="CZ231" s="40"/>
      <c r="DA231" s="40"/>
      <c r="DB231" s="40"/>
      <c r="DC231" s="40"/>
    </row>
    <row r="232" spans="2:107" s="5" customFormat="1" ht="30" customHeight="1" x14ac:dyDescent="0.2">
      <c r="B232" s="83"/>
      <c r="C232" s="86"/>
      <c r="D232" s="87"/>
      <c r="E232" s="89"/>
      <c r="F232" s="117"/>
      <c r="G232" s="118"/>
      <c r="H232" s="91"/>
      <c r="I232" s="94"/>
      <c r="J232" s="95"/>
      <c r="K232" s="81"/>
      <c r="L232" s="100"/>
      <c r="M232" s="101"/>
      <c r="N232" s="101"/>
      <c r="O232" s="102" t="str">
        <f t="shared" si="32"/>
        <v/>
      </c>
      <c r="P232" s="100"/>
      <c r="Q232" s="101"/>
      <c r="R232" s="101"/>
      <c r="S232" s="102" t="str">
        <f t="shared" si="33"/>
        <v/>
      </c>
      <c r="T232" s="104" t="str">
        <f t="shared" si="34"/>
        <v/>
      </c>
      <c r="U232" s="105" t="str">
        <f t="shared" si="35"/>
        <v xml:space="preserve">   </v>
      </c>
      <c r="V232" s="106" t="str">
        <f>IF(E232=0," ",IF(E232="H",IF(H232&lt;2000,VLOOKUP(K232,Minimas!$A$15:$G$29,7),IF(AND(H232&gt;1999,H232&lt;2003),VLOOKUP(K232,Minimas!$A$15:$G$29,6),IF(AND(H232&gt;2002,H232&lt;2005),VLOOKUP(K232,Minimas!$A$15:$G$29,5),IF(AND(H232&gt;2004,H232&lt;2007),VLOOKUP(K232,Minimas!$A$15:$G$29,4),VLOOKUP(K232,Minimas!$A$15:$G$29,3))))),IF(H232&lt;2000,VLOOKUP(K232,Minimas!$H$15:$N$29,7),IF(AND(H232&gt;1999,H232&lt;2003),VLOOKUP(K232,Minimas!$H$15:$N$29,6),IF(AND(H232&gt;2002,H232&lt;2005),VLOOKUP(K232,Minimas!$H$15:$N$29,5),IF(AND(H232&gt;2004,H232&lt;2007),VLOOKUP(K232,Minimas!$H$15:$N$29,4),VLOOKUP(K232,Minimas!$H$15:$N$29,3)))))))</f>
        <v xml:space="preserve"> </v>
      </c>
      <c r="W232" s="107" t="str">
        <f t="shared" si="36"/>
        <v/>
      </c>
      <c r="X232" s="42"/>
      <c r="Y232" s="42"/>
      <c r="AB232" s="113" t="e">
        <f>T232-HLOOKUP(V232,Minimas!$C$3:$CD$12,2,FALSE)</f>
        <v>#VALUE!</v>
      </c>
      <c r="AC232" s="113" t="e">
        <f>T232-HLOOKUP(V232,Minimas!$C$3:$CD$12,3,FALSE)</f>
        <v>#VALUE!</v>
      </c>
      <c r="AD232" s="113" t="e">
        <f>T232-HLOOKUP(V232,Minimas!$C$3:$CD$12,4,FALSE)</f>
        <v>#VALUE!</v>
      </c>
      <c r="AE232" s="113" t="e">
        <f>T232-HLOOKUP(V232,Minimas!$C$3:$CD$12,5,FALSE)</f>
        <v>#VALUE!</v>
      </c>
      <c r="AF232" s="113" t="e">
        <f>T232-HLOOKUP(V232,Minimas!$C$3:$CD$12,6,FALSE)</f>
        <v>#VALUE!</v>
      </c>
      <c r="AG232" s="113" t="e">
        <f>T232-HLOOKUP(V232,Minimas!$C$3:$CD$12,7,FALSE)</f>
        <v>#VALUE!</v>
      </c>
      <c r="AH232" s="113" t="e">
        <f>T232-HLOOKUP(V232,Minimas!$C$3:$CD$12,8,FALSE)</f>
        <v>#VALUE!</v>
      </c>
      <c r="AI232" s="113" t="e">
        <f>T232-HLOOKUP(V232,Minimas!$C$3:$CD$12,9,FALSE)</f>
        <v>#VALUE!</v>
      </c>
      <c r="AJ232" s="113" t="e">
        <f>T232-HLOOKUP(V232,Minimas!$C$3:$CD$12,10,FALSE)</f>
        <v>#VALUE!</v>
      </c>
      <c r="AK232" s="114" t="str">
        <f t="shared" si="37"/>
        <v xml:space="preserve"> </v>
      </c>
      <c r="AL232" s="114"/>
      <c r="AM232" s="114" t="str">
        <f t="shared" si="38"/>
        <v xml:space="preserve"> </v>
      </c>
      <c r="AN232" s="114" t="str">
        <f t="shared" si="39"/>
        <v xml:space="preserve"> </v>
      </c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  <c r="BH232" s="40"/>
      <c r="BI232" s="40"/>
      <c r="BJ232" s="40"/>
      <c r="BK232" s="40"/>
      <c r="BL232" s="40"/>
      <c r="BM232" s="40"/>
      <c r="BN232" s="40"/>
      <c r="BO232" s="40"/>
      <c r="BP232" s="40"/>
      <c r="BQ232" s="40"/>
      <c r="BR232" s="40"/>
      <c r="BS232" s="40"/>
      <c r="BT232" s="40"/>
      <c r="BU232" s="40"/>
      <c r="BV232" s="40"/>
      <c r="BW232" s="40"/>
      <c r="BX232" s="40"/>
      <c r="BY232" s="40"/>
      <c r="BZ232" s="40"/>
      <c r="CA232" s="40"/>
      <c r="CB232" s="40"/>
      <c r="CC232" s="40"/>
      <c r="CD232" s="40"/>
      <c r="CE232" s="40"/>
      <c r="CF232" s="40"/>
      <c r="CG232" s="40"/>
      <c r="CH232" s="40"/>
      <c r="CI232" s="40"/>
      <c r="CJ232" s="40"/>
      <c r="CK232" s="40"/>
      <c r="CL232" s="40"/>
      <c r="CM232" s="40"/>
      <c r="CN232" s="40"/>
      <c r="CO232" s="40"/>
      <c r="CP232" s="40"/>
      <c r="CQ232" s="40"/>
      <c r="CR232" s="40"/>
      <c r="CS232" s="40"/>
      <c r="CT232" s="40"/>
      <c r="CU232" s="40"/>
      <c r="CV232" s="40"/>
      <c r="CW232" s="40"/>
      <c r="CX232" s="40"/>
      <c r="CY232" s="40"/>
      <c r="CZ232" s="40"/>
      <c r="DA232" s="40"/>
      <c r="DB232" s="40"/>
      <c r="DC232" s="40"/>
    </row>
    <row r="233" spans="2:107" s="5" customFormat="1" ht="30" customHeight="1" x14ac:dyDescent="0.2">
      <c r="B233" s="83"/>
      <c r="C233" s="86"/>
      <c r="D233" s="87"/>
      <c r="E233" s="89"/>
      <c r="F233" s="117"/>
      <c r="G233" s="118"/>
      <c r="H233" s="91"/>
      <c r="I233" s="94"/>
      <c r="J233" s="95"/>
      <c r="K233" s="81"/>
      <c r="L233" s="100"/>
      <c r="M233" s="101"/>
      <c r="N233" s="101"/>
      <c r="O233" s="102" t="str">
        <f t="shared" si="32"/>
        <v/>
      </c>
      <c r="P233" s="100"/>
      <c r="Q233" s="101"/>
      <c r="R233" s="101"/>
      <c r="S233" s="102" t="str">
        <f t="shared" si="33"/>
        <v/>
      </c>
      <c r="T233" s="104" t="str">
        <f t="shared" si="34"/>
        <v/>
      </c>
      <c r="U233" s="105" t="str">
        <f t="shared" si="35"/>
        <v xml:space="preserve">   </v>
      </c>
      <c r="V233" s="106" t="str">
        <f>IF(E233=0," ",IF(E233="H",IF(H233&lt;2000,VLOOKUP(K233,Minimas!$A$15:$G$29,7),IF(AND(H233&gt;1999,H233&lt;2003),VLOOKUP(K233,Minimas!$A$15:$G$29,6),IF(AND(H233&gt;2002,H233&lt;2005),VLOOKUP(K233,Minimas!$A$15:$G$29,5),IF(AND(H233&gt;2004,H233&lt;2007),VLOOKUP(K233,Minimas!$A$15:$G$29,4),VLOOKUP(K233,Minimas!$A$15:$G$29,3))))),IF(H233&lt;2000,VLOOKUP(K233,Minimas!$H$15:$N$29,7),IF(AND(H233&gt;1999,H233&lt;2003),VLOOKUP(K233,Minimas!$H$15:$N$29,6),IF(AND(H233&gt;2002,H233&lt;2005),VLOOKUP(K233,Minimas!$H$15:$N$29,5),IF(AND(H233&gt;2004,H233&lt;2007),VLOOKUP(K233,Minimas!$H$15:$N$29,4),VLOOKUP(K233,Minimas!$H$15:$N$29,3)))))))</f>
        <v xml:space="preserve"> </v>
      </c>
      <c r="W233" s="107" t="str">
        <f t="shared" si="36"/>
        <v/>
      </c>
      <c r="X233" s="42"/>
      <c r="Y233" s="42"/>
      <c r="AB233" s="113" t="e">
        <f>T233-HLOOKUP(V233,Minimas!$C$3:$CD$12,2,FALSE)</f>
        <v>#VALUE!</v>
      </c>
      <c r="AC233" s="113" t="e">
        <f>T233-HLOOKUP(V233,Minimas!$C$3:$CD$12,3,FALSE)</f>
        <v>#VALUE!</v>
      </c>
      <c r="AD233" s="113" t="e">
        <f>T233-HLOOKUP(V233,Minimas!$C$3:$CD$12,4,FALSE)</f>
        <v>#VALUE!</v>
      </c>
      <c r="AE233" s="113" t="e">
        <f>T233-HLOOKUP(V233,Minimas!$C$3:$CD$12,5,FALSE)</f>
        <v>#VALUE!</v>
      </c>
      <c r="AF233" s="113" t="e">
        <f>T233-HLOOKUP(V233,Minimas!$C$3:$CD$12,6,FALSE)</f>
        <v>#VALUE!</v>
      </c>
      <c r="AG233" s="113" t="e">
        <f>T233-HLOOKUP(V233,Minimas!$C$3:$CD$12,7,FALSE)</f>
        <v>#VALUE!</v>
      </c>
      <c r="AH233" s="113" t="e">
        <f>T233-HLOOKUP(V233,Minimas!$C$3:$CD$12,8,FALSE)</f>
        <v>#VALUE!</v>
      </c>
      <c r="AI233" s="113" t="e">
        <f>T233-HLOOKUP(V233,Minimas!$C$3:$CD$12,9,FALSE)</f>
        <v>#VALUE!</v>
      </c>
      <c r="AJ233" s="113" t="e">
        <f>T233-HLOOKUP(V233,Minimas!$C$3:$CD$12,10,FALSE)</f>
        <v>#VALUE!</v>
      </c>
      <c r="AK233" s="114" t="str">
        <f t="shared" si="37"/>
        <v xml:space="preserve"> </v>
      </c>
      <c r="AL233" s="114"/>
      <c r="AM233" s="114" t="str">
        <f t="shared" si="38"/>
        <v xml:space="preserve"> </v>
      </c>
      <c r="AN233" s="114" t="str">
        <f t="shared" si="39"/>
        <v xml:space="preserve"> </v>
      </c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  <c r="BH233" s="40"/>
      <c r="BI233" s="40"/>
      <c r="BJ233" s="40"/>
      <c r="BK233" s="40"/>
      <c r="BL233" s="40"/>
      <c r="BM233" s="40"/>
      <c r="BN233" s="40"/>
      <c r="BO233" s="40"/>
      <c r="BP233" s="40"/>
      <c r="BQ233" s="40"/>
      <c r="BR233" s="40"/>
      <c r="BS233" s="40"/>
      <c r="BT233" s="40"/>
      <c r="BU233" s="40"/>
      <c r="BV233" s="40"/>
      <c r="BW233" s="40"/>
      <c r="BX233" s="40"/>
      <c r="BY233" s="40"/>
      <c r="BZ233" s="40"/>
      <c r="CA233" s="40"/>
      <c r="CB233" s="40"/>
      <c r="CC233" s="40"/>
      <c r="CD233" s="40"/>
      <c r="CE233" s="40"/>
      <c r="CF233" s="40"/>
      <c r="CG233" s="40"/>
      <c r="CH233" s="40"/>
      <c r="CI233" s="40"/>
      <c r="CJ233" s="40"/>
      <c r="CK233" s="40"/>
      <c r="CL233" s="40"/>
      <c r="CM233" s="40"/>
      <c r="CN233" s="40"/>
      <c r="CO233" s="40"/>
      <c r="CP233" s="40"/>
      <c r="CQ233" s="40"/>
      <c r="CR233" s="40"/>
      <c r="CS233" s="40"/>
      <c r="CT233" s="40"/>
      <c r="CU233" s="40"/>
      <c r="CV233" s="40"/>
      <c r="CW233" s="40"/>
      <c r="CX233" s="40"/>
      <c r="CY233" s="40"/>
      <c r="CZ233" s="40"/>
      <c r="DA233" s="40"/>
      <c r="DB233" s="40"/>
      <c r="DC233" s="40"/>
    </row>
    <row r="234" spans="2:107" s="5" customFormat="1" ht="30" customHeight="1" x14ac:dyDescent="0.2">
      <c r="B234" s="83"/>
      <c r="C234" s="86"/>
      <c r="D234" s="87"/>
      <c r="E234" s="89"/>
      <c r="F234" s="117"/>
      <c r="G234" s="118"/>
      <c r="H234" s="91"/>
      <c r="I234" s="94"/>
      <c r="J234" s="95"/>
      <c r="K234" s="81"/>
      <c r="L234" s="100"/>
      <c r="M234" s="101"/>
      <c r="N234" s="101"/>
      <c r="O234" s="102" t="str">
        <f t="shared" si="32"/>
        <v/>
      </c>
      <c r="P234" s="100"/>
      <c r="Q234" s="101"/>
      <c r="R234" s="101"/>
      <c r="S234" s="102" t="str">
        <f t="shared" si="33"/>
        <v/>
      </c>
      <c r="T234" s="104" t="str">
        <f t="shared" si="34"/>
        <v/>
      </c>
      <c r="U234" s="105" t="str">
        <f t="shared" si="35"/>
        <v xml:space="preserve">   </v>
      </c>
      <c r="V234" s="106" t="str">
        <f>IF(E234=0," ",IF(E234="H",IF(H234&lt;2000,VLOOKUP(K234,Minimas!$A$15:$G$29,7),IF(AND(H234&gt;1999,H234&lt;2003),VLOOKUP(K234,Minimas!$A$15:$G$29,6),IF(AND(H234&gt;2002,H234&lt;2005),VLOOKUP(K234,Minimas!$A$15:$G$29,5),IF(AND(H234&gt;2004,H234&lt;2007),VLOOKUP(K234,Minimas!$A$15:$G$29,4),VLOOKUP(K234,Minimas!$A$15:$G$29,3))))),IF(H234&lt;2000,VLOOKUP(K234,Minimas!$H$15:$N$29,7),IF(AND(H234&gt;1999,H234&lt;2003),VLOOKUP(K234,Minimas!$H$15:$N$29,6),IF(AND(H234&gt;2002,H234&lt;2005),VLOOKUP(K234,Minimas!$H$15:$N$29,5),IF(AND(H234&gt;2004,H234&lt;2007),VLOOKUP(K234,Minimas!$H$15:$N$29,4),VLOOKUP(K234,Minimas!$H$15:$N$29,3)))))))</f>
        <v xml:space="preserve"> </v>
      </c>
      <c r="W234" s="107" t="str">
        <f t="shared" si="36"/>
        <v/>
      </c>
      <c r="X234" s="42"/>
      <c r="Y234" s="42"/>
      <c r="AB234" s="113" t="e">
        <f>T234-HLOOKUP(V234,Minimas!$C$3:$CD$12,2,FALSE)</f>
        <v>#VALUE!</v>
      </c>
      <c r="AC234" s="113" t="e">
        <f>T234-HLOOKUP(V234,Minimas!$C$3:$CD$12,3,FALSE)</f>
        <v>#VALUE!</v>
      </c>
      <c r="AD234" s="113" t="e">
        <f>T234-HLOOKUP(V234,Minimas!$C$3:$CD$12,4,FALSE)</f>
        <v>#VALUE!</v>
      </c>
      <c r="AE234" s="113" t="e">
        <f>T234-HLOOKUP(V234,Minimas!$C$3:$CD$12,5,FALSE)</f>
        <v>#VALUE!</v>
      </c>
      <c r="AF234" s="113" t="e">
        <f>T234-HLOOKUP(V234,Minimas!$C$3:$CD$12,6,FALSE)</f>
        <v>#VALUE!</v>
      </c>
      <c r="AG234" s="113" t="e">
        <f>T234-HLOOKUP(V234,Minimas!$C$3:$CD$12,7,FALSE)</f>
        <v>#VALUE!</v>
      </c>
      <c r="AH234" s="113" t="e">
        <f>T234-HLOOKUP(V234,Minimas!$C$3:$CD$12,8,FALSE)</f>
        <v>#VALUE!</v>
      </c>
      <c r="AI234" s="113" t="e">
        <f>T234-HLOOKUP(V234,Minimas!$C$3:$CD$12,9,FALSE)</f>
        <v>#VALUE!</v>
      </c>
      <c r="AJ234" s="113" t="e">
        <f>T234-HLOOKUP(V234,Minimas!$C$3:$CD$12,10,FALSE)</f>
        <v>#VALUE!</v>
      </c>
      <c r="AK234" s="114" t="str">
        <f t="shared" si="37"/>
        <v xml:space="preserve"> </v>
      </c>
      <c r="AL234" s="114"/>
      <c r="AM234" s="114" t="str">
        <f t="shared" si="38"/>
        <v xml:space="preserve"> </v>
      </c>
      <c r="AN234" s="114" t="str">
        <f t="shared" si="39"/>
        <v xml:space="preserve"> </v>
      </c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  <c r="BI234" s="40"/>
      <c r="BJ234" s="40"/>
      <c r="BK234" s="40"/>
      <c r="BL234" s="40"/>
      <c r="BM234" s="40"/>
      <c r="BN234" s="40"/>
      <c r="BO234" s="40"/>
      <c r="BP234" s="40"/>
      <c r="BQ234" s="40"/>
      <c r="BR234" s="40"/>
      <c r="BS234" s="40"/>
      <c r="BT234" s="40"/>
      <c r="BU234" s="40"/>
      <c r="BV234" s="40"/>
      <c r="BW234" s="40"/>
      <c r="BX234" s="40"/>
      <c r="BY234" s="40"/>
      <c r="BZ234" s="40"/>
      <c r="CA234" s="40"/>
      <c r="CB234" s="40"/>
      <c r="CC234" s="40"/>
      <c r="CD234" s="40"/>
      <c r="CE234" s="40"/>
      <c r="CF234" s="40"/>
      <c r="CG234" s="40"/>
      <c r="CH234" s="40"/>
      <c r="CI234" s="40"/>
      <c r="CJ234" s="40"/>
      <c r="CK234" s="40"/>
      <c r="CL234" s="40"/>
      <c r="CM234" s="40"/>
      <c r="CN234" s="40"/>
      <c r="CO234" s="40"/>
      <c r="CP234" s="40"/>
      <c r="CQ234" s="40"/>
      <c r="CR234" s="40"/>
      <c r="CS234" s="40"/>
      <c r="CT234" s="40"/>
      <c r="CU234" s="40"/>
      <c r="CV234" s="40"/>
      <c r="CW234" s="40"/>
      <c r="CX234" s="40"/>
      <c r="CY234" s="40"/>
      <c r="CZ234" s="40"/>
      <c r="DA234" s="40"/>
      <c r="DB234" s="40"/>
      <c r="DC234" s="40"/>
    </row>
    <row r="235" spans="2:107" s="5" customFormat="1" ht="30" customHeight="1" x14ac:dyDescent="0.2">
      <c r="B235" s="83"/>
      <c r="C235" s="86"/>
      <c r="D235" s="87"/>
      <c r="E235" s="89"/>
      <c r="F235" s="117"/>
      <c r="G235" s="118"/>
      <c r="H235" s="91"/>
      <c r="I235" s="94"/>
      <c r="J235" s="95"/>
      <c r="K235" s="81"/>
      <c r="L235" s="100"/>
      <c r="M235" s="101"/>
      <c r="N235" s="101"/>
      <c r="O235" s="102" t="str">
        <f t="shared" si="32"/>
        <v/>
      </c>
      <c r="P235" s="100"/>
      <c r="Q235" s="101"/>
      <c r="R235" s="101"/>
      <c r="S235" s="102" t="str">
        <f t="shared" si="33"/>
        <v/>
      </c>
      <c r="T235" s="104" t="str">
        <f t="shared" si="34"/>
        <v/>
      </c>
      <c r="U235" s="105" t="str">
        <f t="shared" si="35"/>
        <v xml:space="preserve">   </v>
      </c>
      <c r="V235" s="106" t="str">
        <f>IF(E235=0," ",IF(E235="H",IF(H235&lt;2000,VLOOKUP(K235,Minimas!$A$15:$G$29,7),IF(AND(H235&gt;1999,H235&lt;2003),VLOOKUP(K235,Minimas!$A$15:$G$29,6),IF(AND(H235&gt;2002,H235&lt;2005),VLOOKUP(K235,Minimas!$A$15:$G$29,5),IF(AND(H235&gt;2004,H235&lt;2007),VLOOKUP(K235,Minimas!$A$15:$G$29,4),VLOOKUP(K235,Minimas!$A$15:$G$29,3))))),IF(H235&lt;2000,VLOOKUP(K235,Minimas!$H$15:$N$29,7),IF(AND(H235&gt;1999,H235&lt;2003),VLOOKUP(K235,Minimas!$H$15:$N$29,6),IF(AND(H235&gt;2002,H235&lt;2005),VLOOKUP(K235,Minimas!$H$15:$N$29,5),IF(AND(H235&gt;2004,H235&lt;2007),VLOOKUP(K235,Minimas!$H$15:$N$29,4),VLOOKUP(K235,Minimas!$H$15:$N$29,3)))))))</f>
        <v xml:space="preserve"> </v>
      </c>
      <c r="W235" s="107" t="str">
        <f t="shared" si="36"/>
        <v/>
      </c>
      <c r="X235" s="42"/>
      <c r="Y235" s="42"/>
      <c r="AB235" s="113" t="e">
        <f>T235-HLOOKUP(V235,Minimas!$C$3:$CD$12,2,FALSE)</f>
        <v>#VALUE!</v>
      </c>
      <c r="AC235" s="113" t="e">
        <f>T235-HLOOKUP(V235,Minimas!$C$3:$CD$12,3,FALSE)</f>
        <v>#VALUE!</v>
      </c>
      <c r="AD235" s="113" t="e">
        <f>T235-HLOOKUP(V235,Minimas!$C$3:$CD$12,4,FALSE)</f>
        <v>#VALUE!</v>
      </c>
      <c r="AE235" s="113" t="e">
        <f>T235-HLOOKUP(V235,Minimas!$C$3:$CD$12,5,FALSE)</f>
        <v>#VALUE!</v>
      </c>
      <c r="AF235" s="113" t="e">
        <f>T235-HLOOKUP(V235,Minimas!$C$3:$CD$12,6,FALSE)</f>
        <v>#VALUE!</v>
      </c>
      <c r="AG235" s="113" t="e">
        <f>T235-HLOOKUP(V235,Minimas!$C$3:$CD$12,7,FALSE)</f>
        <v>#VALUE!</v>
      </c>
      <c r="AH235" s="113" t="e">
        <f>T235-HLOOKUP(V235,Minimas!$C$3:$CD$12,8,FALSE)</f>
        <v>#VALUE!</v>
      </c>
      <c r="AI235" s="113" t="e">
        <f>T235-HLOOKUP(V235,Minimas!$C$3:$CD$12,9,FALSE)</f>
        <v>#VALUE!</v>
      </c>
      <c r="AJ235" s="113" t="e">
        <f>T235-HLOOKUP(V235,Minimas!$C$3:$CD$12,10,FALSE)</f>
        <v>#VALUE!</v>
      </c>
      <c r="AK235" s="114" t="str">
        <f t="shared" si="37"/>
        <v xml:space="preserve"> </v>
      </c>
      <c r="AL235" s="114"/>
      <c r="AM235" s="114" t="str">
        <f t="shared" si="38"/>
        <v xml:space="preserve"> </v>
      </c>
      <c r="AN235" s="114" t="str">
        <f t="shared" si="39"/>
        <v xml:space="preserve"> </v>
      </c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0"/>
      <c r="BF235" s="40"/>
      <c r="BG235" s="40"/>
      <c r="BH235" s="40"/>
      <c r="BI235" s="40"/>
      <c r="BJ235" s="40"/>
      <c r="BK235" s="40"/>
      <c r="BL235" s="40"/>
      <c r="BM235" s="40"/>
      <c r="BN235" s="40"/>
      <c r="BO235" s="40"/>
      <c r="BP235" s="40"/>
      <c r="BQ235" s="40"/>
      <c r="BR235" s="40"/>
      <c r="BS235" s="40"/>
      <c r="BT235" s="40"/>
      <c r="BU235" s="40"/>
      <c r="BV235" s="40"/>
      <c r="BW235" s="40"/>
      <c r="BX235" s="40"/>
      <c r="BY235" s="40"/>
      <c r="BZ235" s="40"/>
      <c r="CA235" s="40"/>
      <c r="CB235" s="40"/>
      <c r="CC235" s="40"/>
      <c r="CD235" s="40"/>
      <c r="CE235" s="40"/>
      <c r="CF235" s="40"/>
      <c r="CG235" s="40"/>
      <c r="CH235" s="40"/>
      <c r="CI235" s="40"/>
      <c r="CJ235" s="40"/>
      <c r="CK235" s="40"/>
      <c r="CL235" s="40"/>
      <c r="CM235" s="40"/>
      <c r="CN235" s="40"/>
      <c r="CO235" s="40"/>
      <c r="CP235" s="40"/>
      <c r="CQ235" s="40"/>
      <c r="CR235" s="40"/>
      <c r="CS235" s="40"/>
      <c r="CT235" s="40"/>
      <c r="CU235" s="40"/>
      <c r="CV235" s="40"/>
      <c r="CW235" s="40"/>
      <c r="CX235" s="40"/>
      <c r="CY235" s="40"/>
      <c r="CZ235" s="40"/>
      <c r="DA235" s="40"/>
      <c r="DB235" s="40"/>
      <c r="DC235" s="40"/>
    </row>
    <row r="236" spans="2:107" s="5" customFormat="1" ht="30" customHeight="1" x14ac:dyDescent="0.2">
      <c r="B236" s="83"/>
      <c r="C236" s="86"/>
      <c r="D236" s="87"/>
      <c r="E236" s="89"/>
      <c r="F236" s="117"/>
      <c r="G236" s="118"/>
      <c r="H236" s="91"/>
      <c r="I236" s="94"/>
      <c r="J236" s="95"/>
      <c r="K236" s="81"/>
      <c r="L236" s="100"/>
      <c r="M236" s="101"/>
      <c r="N236" s="101"/>
      <c r="O236" s="102" t="str">
        <f t="shared" si="32"/>
        <v/>
      </c>
      <c r="P236" s="100"/>
      <c r="Q236" s="101"/>
      <c r="R236" s="101"/>
      <c r="S236" s="102" t="str">
        <f t="shared" si="33"/>
        <v/>
      </c>
      <c r="T236" s="104" t="str">
        <f t="shared" si="34"/>
        <v/>
      </c>
      <c r="U236" s="105" t="str">
        <f t="shared" si="35"/>
        <v xml:space="preserve">   </v>
      </c>
      <c r="V236" s="106" t="str">
        <f>IF(E236=0," ",IF(E236="H",IF(H236&lt;2000,VLOOKUP(K236,Minimas!$A$15:$G$29,7),IF(AND(H236&gt;1999,H236&lt;2003),VLOOKUP(K236,Minimas!$A$15:$G$29,6),IF(AND(H236&gt;2002,H236&lt;2005),VLOOKUP(K236,Minimas!$A$15:$G$29,5),IF(AND(H236&gt;2004,H236&lt;2007),VLOOKUP(K236,Minimas!$A$15:$G$29,4),VLOOKUP(K236,Minimas!$A$15:$G$29,3))))),IF(H236&lt;2000,VLOOKUP(K236,Minimas!$H$15:$N$29,7),IF(AND(H236&gt;1999,H236&lt;2003),VLOOKUP(K236,Minimas!$H$15:$N$29,6),IF(AND(H236&gt;2002,H236&lt;2005),VLOOKUP(K236,Minimas!$H$15:$N$29,5),IF(AND(H236&gt;2004,H236&lt;2007),VLOOKUP(K236,Minimas!$H$15:$N$29,4),VLOOKUP(K236,Minimas!$H$15:$N$29,3)))))))</f>
        <v xml:space="preserve"> </v>
      </c>
      <c r="W236" s="107" t="str">
        <f t="shared" si="36"/>
        <v/>
      </c>
      <c r="X236" s="42"/>
      <c r="Y236" s="42"/>
      <c r="AB236" s="113" t="e">
        <f>T236-HLOOKUP(V236,Minimas!$C$3:$CD$12,2,FALSE)</f>
        <v>#VALUE!</v>
      </c>
      <c r="AC236" s="113" t="e">
        <f>T236-HLOOKUP(V236,Minimas!$C$3:$CD$12,3,FALSE)</f>
        <v>#VALUE!</v>
      </c>
      <c r="AD236" s="113" t="e">
        <f>T236-HLOOKUP(V236,Minimas!$C$3:$CD$12,4,FALSE)</f>
        <v>#VALUE!</v>
      </c>
      <c r="AE236" s="113" t="e">
        <f>T236-HLOOKUP(V236,Minimas!$C$3:$CD$12,5,FALSE)</f>
        <v>#VALUE!</v>
      </c>
      <c r="AF236" s="113" t="e">
        <f>T236-HLOOKUP(V236,Minimas!$C$3:$CD$12,6,FALSE)</f>
        <v>#VALUE!</v>
      </c>
      <c r="AG236" s="113" t="e">
        <f>T236-HLOOKUP(V236,Minimas!$C$3:$CD$12,7,FALSE)</f>
        <v>#VALUE!</v>
      </c>
      <c r="AH236" s="113" t="e">
        <f>T236-HLOOKUP(V236,Minimas!$C$3:$CD$12,8,FALSE)</f>
        <v>#VALUE!</v>
      </c>
      <c r="AI236" s="113" t="e">
        <f>T236-HLOOKUP(V236,Minimas!$C$3:$CD$12,9,FALSE)</f>
        <v>#VALUE!</v>
      </c>
      <c r="AJ236" s="113" t="e">
        <f>T236-HLOOKUP(V236,Minimas!$C$3:$CD$12,10,FALSE)</f>
        <v>#VALUE!</v>
      </c>
      <c r="AK236" s="114" t="str">
        <f t="shared" si="37"/>
        <v xml:space="preserve"> </v>
      </c>
      <c r="AL236" s="114"/>
      <c r="AM236" s="114" t="str">
        <f t="shared" si="38"/>
        <v xml:space="preserve"> </v>
      </c>
      <c r="AN236" s="114" t="str">
        <f t="shared" si="39"/>
        <v xml:space="preserve"> </v>
      </c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  <c r="BH236" s="40"/>
      <c r="BI236" s="40"/>
      <c r="BJ236" s="40"/>
      <c r="BK236" s="40"/>
      <c r="BL236" s="40"/>
      <c r="BM236" s="40"/>
      <c r="BN236" s="40"/>
      <c r="BO236" s="40"/>
      <c r="BP236" s="40"/>
      <c r="BQ236" s="40"/>
      <c r="BR236" s="40"/>
      <c r="BS236" s="40"/>
      <c r="BT236" s="40"/>
      <c r="BU236" s="40"/>
      <c r="BV236" s="40"/>
      <c r="BW236" s="40"/>
      <c r="BX236" s="40"/>
      <c r="BY236" s="40"/>
      <c r="BZ236" s="40"/>
      <c r="CA236" s="40"/>
      <c r="CB236" s="40"/>
      <c r="CC236" s="40"/>
      <c r="CD236" s="40"/>
      <c r="CE236" s="40"/>
      <c r="CF236" s="40"/>
      <c r="CG236" s="40"/>
      <c r="CH236" s="40"/>
      <c r="CI236" s="40"/>
      <c r="CJ236" s="40"/>
      <c r="CK236" s="40"/>
      <c r="CL236" s="40"/>
      <c r="CM236" s="40"/>
      <c r="CN236" s="40"/>
      <c r="CO236" s="40"/>
      <c r="CP236" s="40"/>
      <c r="CQ236" s="40"/>
      <c r="CR236" s="40"/>
      <c r="CS236" s="40"/>
      <c r="CT236" s="40"/>
      <c r="CU236" s="40"/>
      <c r="CV236" s="40"/>
      <c r="CW236" s="40"/>
      <c r="CX236" s="40"/>
      <c r="CY236" s="40"/>
      <c r="CZ236" s="40"/>
      <c r="DA236" s="40"/>
      <c r="DB236" s="40"/>
      <c r="DC236" s="40"/>
    </row>
    <row r="237" spans="2:107" s="5" customFormat="1" ht="30" customHeight="1" x14ac:dyDescent="0.2">
      <c r="B237" s="83"/>
      <c r="C237" s="86"/>
      <c r="D237" s="87"/>
      <c r="E237" s="89"/>
      <c r="F237" s="117"/>
      <c r="G237" s="118"/>
      <c r="H237" s="91"/>
      <c r="I237" s="94"/>
      <c r="J237" s="95"/>
      <c r="K237" s="81"/>
      <c r="L237" s="100"/>
      <c r="M237" s="101"/>
      <c r="N237" s="101"/>
      <c r="O237" s="102" t="str">
        <f t="shared" si="32"/>
        <v/>
      </c>
      <c r="P237" s="100"/>
      <c r="Q237" s="101"/>
      <c r="R237" s="101"/>
      <c r="S237" s="102" t="str">
        <f t="shared" si="33"/>
        <v/>
      </c>
      <c r="T237" s="104" t="str">
        <f t="shared" si="34"/>
        <v/>
      </c>
      <c r="U237" s="105" t="str">
        <f t="shared" si="35"/>
        <v xml:space="preserve">   </v>
      </c>
      <c r="V237" s="106" t="str">
        <f>IF(E237=0," ",IF(E237="H",IF(H237&lt;2000,VLOOKUP(K237,Minimas!$A$15:$G$29,7),IF(AND(H237&gt;1999,H237&lt;2003),VLOOKUP(K237,Minimas!$A$15:$G$29,6),IF(AND(H237&gt;2002,H237&lt;2005),VLOOKUP(K237,Minimas!$A$15:$G$29,5),IF(AND(H237&gt;2004,H237&lt;2007),VLOOKUP(K237,Minimas!$A$15:$G$29,4),VLOOKUP(K237,Minimas!$A$15:$G$29,3))))),IF(H237&lt;2000,VLOOKUP(K237,Minimas!$H$15:$N$29,7),IF(AND(H237&gt;1999,H237&lt;2003),VLOOKUP(K237,Minimas!$H$15:$N$29,6),IF(AND(H237&gt;2002,H237&lt;2005),VLOOKUP(K237,Minimas!$H$15:$N$29,5),IF(AND(H237&gt;2004,H237&lt;2007),VLOOKUP(K237,Minimas!$H$15:$N$29,4),VLOOKUP(K237,Minimas!$H$15:$N$29,3)))))))</f>
        <v xml:space="preserve"> </v>
      </c>
      <c r="W237" s="107" t="str">
        <f t="shared" si="36"/>
        <v/>
      </c>
      <c r="X237" s="42"/>
      <c r="Y237" s="42"/>
      <c r="AB237" s="113" t="e">
        <f>T237-HLOOKUP(V237,Minimas!$C$3:$CD$12,2,FALSE)</f>
        <v>#VALUE!</v>
      </c>
      <c r="AC237" s="113" t="e">
        <f>T237-HLOOKUP(V237,Minimas!$C$3:$CD$12,3,FALSE)</f>
        <v>#VALUE!</v>
      </c>
      <c r="AD237" s="113" t="e">
        <f>T237-HLOOKUP(V237,Minimas!$C$3:$CD$12,4,FALSE)</f>
        <v>#VALUE!</v>
      </c>
      <c r="AE237" s="113" t="e">
        <f>T237-HLOOKUP(V237,Minimas!$C$3:$CD$12,5,FALSE)</f>
        <v>#VALUE!</v>
      </c>
      <c r="AF237" s="113" t="e">
        <f>T237-HLOOKUP(V237,Minimas!$C$3:$CD$12,6,FALSE)</f>
        <v>#VALUE!</v>
      </c>
      <c r="AG237" s="113" t="e">
        <f>T237-HLOOKUP(V237,Minimas!$C$3:$CD$12,7,FALSE)</f>
        <v>#VALUE!</v>
      </c>
      <c r="AH237" s="113" t="e">
        <f>T237-HLOOKUP(V237,Minimas!$C$3:$CD$12,8,FALSE)</f>
        <v>#VALUE!</v>
      </c>
      <c r="AI237" s="113" t="e">
        <f>T237-HLOOKUP(V237,Minimas!$C$3:$CD$12,9,FALSE)</f>
        <v>#VALUE!</v>
      </c>
      <c r="AJ237" s="113" t="e">
        <f>T237-HLOOKUP(V237,Minimas!$C$3:$CD$12,10,FALSE)</f>
        <v>#VALUE!</v>
      </c>
      <c r="AK237" s="114" t="str">
        <f t="shared" si="37"/>
        <v xml:space="preserve"> </v>
      </c>
      <c r="AL237" s="114"/>
      <c r="AM237" s="114" t="str">
        <f t="shared" si="38"/>
        <v xml:space="preserve"> </v>
      </c>
      <c r="AN237" s="114" t="str">
        <f t="shared" si="39"/>
        <v xml:space="preserve"> </v>
      </c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  <c r="BH237" s="40"/>
      <c r="BI237" s="40"/>
      <c r="BJ237" s="40"/>
      <c r="BK237" s="40"/>
      <c r="BL237" s="40"/>
      <c r="BM237" s="40"/>
      <c r="BN237" s="40"/>
      <c r="BO237" s="40"/>
      <c r="BP237" s="40"/>
      <c r="BQ237" s="40"/>
      <c r="BR237" s="40"/>
      <c r="BS237" s="40"/>
      <c r="BT237" s="40"/>
      <c r="BU237" s="40"/>
      <c r="BV237" s="40"/>
      <c r="BW237" s="40"/>
      <c r="BX237" s="40"/>
      <c r="BY237" s="40"/>
      <c r="BZ237" s="40"/>
      <c r="CA237" s="40"/>
      <c r="CB237" s="40"/>
      <c r="CC237" s="40"/>
      <c r="CD237" s="40"/>
      <c r="CE237" s="40"/>
      <c r="CF237" s="40"/>
      <c r="CG237" s="40"/>
      <c r="CH237" s="40"/>
      <c r="CI237" s="40"/>
      <c r="CJ237" s="40"/>
      <c r="CK237" s="40"/>
      <c r="CL237" s="40"/>
      <c r="CM237" s="40"/>
      <c r="CN237" s="40"/>
      <c r="CO237" s="40"/>
      <c r="CP237" s="40"/>
      <c r="CQ237" s="40"/>
      <c r="CR237" s="40"/>
      <c r="CS237" s="40"/>
      <c r="CT237" s="40"/>
      <c r="CU237" s="40"/>
      <c r="CV237" s="40"/>
      <c r="CW237" s="40"/>
      <c r="CX237" s="40"/>
      <c r="CY237" s="40"/>
      <c r="CZ237" s="40"/>
      <c r="DA237" s="40"/>
      <c r="DB237" s="40"/>
      <c r="DC237" s="40"/>
    </row>
    <row r="238" spans="2:107" s="5" customFormat="1" ht="30" customHeight="1" x14ac:dyDescent="0.2">
      <c r="B238" s="83"/>
      <c r="C238" s="86"/>
      <c r="D238" s="87"/>
      <c r="E238" s="89"/>
      <c r="F238" s="117"/>
      <c r="G238" s="118"/>
      <c r="H238" s="91"/>
      <c r="I238" s="94"/>
      <c r="J238" s="95"/>
      <c r="K238" s="81"/>
      <c r="L238" s="100"/>
      <c r="M238" s="101"/>
      <c r="N238" s="101"/>
      <c r="O238" s="102" t="str">
        <f t="shared" si="32"/>
        <v/>
      </c>
      <c r="P238" s="100"/>
      <c r="Q238" s="101"/>
      <c r="R238" s="101"/>
      <c r="S238" s="102" t="str">
        <f t="shared" si="33"/>
        <v/>
      </c>
      <c r="T238" s="104" t="str">
        <f t="shared" si="34"/>
        <v/>
      </c>
      <c r="U238" s="105" t="str">
        <f t="shared" si="35"/>
        <v xml:space="preserve">   </v>
      </c>
      <c r="V238" s="106" t="str">
        <f>IF(E238=0," ",IF(E238="H",IF(H238&lt;2000,VLOOKUP(K238,Minimas!$A$15:$G$29,7),IF(AND(H238&gt;1999,H238&lt;2003),VLOOKUP(K238,Minimas!$A$15:$G$29,6),IF(AND(H238&gt;2002,H238&lt;2005),VLOOKUP(K238,Minimas!$A$15:$G$29,5),IF(AND(H238&gt;2004,H238&lt;2007),VLOOKUP(K238,Minimas!$A$15:$G$29,4),VLOOKUP(K238,Minimas!$A$15:$G$29,3))))),IF(H238&lt;2000,VLOOKUP(K238,Minimas!$H$15:$N$29,7),IF(AND(H238&gt;1999,H238&lt;2003),VLOOKUP(K238,Minimas!$H$15:$N$29,6),IF(AND(H238&gt;2002,H238&lt;2005),VLOOKUP(K238,Minimas!$H$15:$N$29,5),IF(AND(H238&gt;2004,H238&lt;2007),VLOOKUP(K238,Minimas!$H$15:$N$29,4),VLOOKUP(K238,Minimas!$H$15:$N$29,3)))))))</f>
        <v xml:space="preserve"> </v>
      </c>
      <c r="W238" s="107" t="str">
        <f t="shared" si="36"/>
        <v/>
      </c>
      <c r="X238" s="42"/>
      <c r="Y238" s="42"/>
      <c r="AB238" s="113" t="e">
        <f>T238-HLOOKUP(V238,Minimas!$C$3:$CD$12,2,FALSE)</f>
        <v>#VALUE!</v>
      </c>
      <c r="AC238" s="113" t="e">
        <f>T238-HLOOKUP(V238,Minimas!$C$3:$CD$12,3,FALSE)</f>
        <v>#VALUE!</v>
      </c>
      <c r="AD238" s="113" t="e">
        <f>T238-HLOOKUP(V238,Minimas!$C$3:$CD$12,4,FALSE)</f>
        <v>#VALUE!</v>
      </c>
      <c r="AE238" s="113" t="e">
        <f>T238-HLOOKUP(V238,Minimas!$C$3:$CD$12,5,FALSE)</f>
        <v>#VALUE!</v>
      </c>
      <c r="AF238" s="113" t="e">
        <f>T238-HLOOKUP(V238,Minimas!$C$3:$CD$12,6,FALSE)</f>
        <v>#VALUE!</v>
      </c>
      <c r="AG238" s="113" t="e">
        <f>T238-HLOOKUP(V238,Minimas!$C$3:$CD$12,7,FALSE)</f>
        <v>#VALUE!</v>
      </c>
      <c r="AH238" s="113" t="e">
        <f>T238-HLOOKUP(V238,Minimas!$C$3:$CD$12,8,FALSE)</f>
        <v>#VALUE!</v>
      </c>
      <c r="AI238" s="113" t="e">
        <f>T238-HLOOKUP(V238,Minimas!$C$3:$CD$12,9,FALSE)</f>
        <v>#VALUE!</v>
      </c>
      <c r="AJ238" s="113" t="e">
        <f>T238-HLOOKUP(V238,Minimas!$C$3:$CD$12,10,FALSE)</f>
        <v>#VALUE!</v>
      </c>
      <c r="AK238" s="114" t="str">
        <f t="shared" si="37"/>
        <v xml:space="preserve"> </v>
      </c>
      <c r="AL238" s="114"/>
      <c r="AM238" s="114" t="str">
        <f t="shared" si="38"/>
        <v xml:space="preserve"> </v>
      </c>
      <c r="AN238" s="114" t="str">
        <f t="shared" si="39"/>
        <v xml:space="preserve"> </v>
      </c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  <c r="BI238" s="40"/>
      <c r="BJ238" s="40"/>
      <c r="BK238" s="40"/>
      <c r="BL238" s="40"/>
      <c r="BM238" s="40"/>
      <c r="BN238" s="40"/>
      <c r="BO238" s="40"/>
      <c r="BP238" s="40"/>
      <c r="BQ238" s="40"/>
      <c r="BR238" s="40"/>
      <c r="BS238" s="40"/>
      <c r="BT238" s="40"/>
      <c r="BU238" s="40"/>
      <c r="BV238" s="40"/>
      <c r="BW238" s="40"/>
      <c r="BX238" s="40"/>
      <c r="BY238" s="40"/>
      <c r="BZ238" s="40"/>
      <c r="CA238" s="40"/>
      <c r="CB238" s="40"/>
      <c r="CC238" s="40"/>
      <c r="CD238" s="40"/>
      <c r="CE238" s="40"/>
      <c r="CF238" s="40"/>
      <c r="CG238" s="40"/>
      <c r="CH238" s="40"/>
      <c r="CI238" s="40"/>
      <c r="CJ238" s="40"/>
      <c r="CK238" s="40"/>
      <c r="CL238" s="40"/>
      <c r="CM238" s="40"/>
      <c r="CN238" s="40"/>
      <c r="CO238" s="40"/>
      <c r="CP238" s="40"/>
      <c r="CQ238" s="40"/>
      <c r="CR238" s="40"/>
      <c r="CS238" s="40"/>
      <c r="CT238" s="40"/>
      <c r="CU238" s="40"/>
      <c r="CV238" s="40"/>
      <c r="CW238" s="40"/>
      <c r="CX238" s="40"/>
      <c r="CY238" s="40"/>
      <c r="CZ238" s="40"/>
      <c r="DA238" s="40"/>
      <c r="DB238" s="40"/>
      <c r="DC238" s="40"/>
    </row>
    <row r="239" spans="2:107" s="5" customFormat="1" ht="30" customHeight="1" x14ac:dyDescent="0.2">
      <c r="B239" s="83"/>
      <c r="C239" s="86"/>
      <c r="D239" s="87"/>
      <c r="E239" s="89"/>
      <c r="F239" s="117"/>
      <c r="G239" s="118"/>
      <c r="H239" s="91"/>
      <c r="I239" s="94"/>
      <c r="J239" s="95"/>
      <c r="K239" s="81"/>
      <c r="L239" s="100"/>
      <c r="M239" s="101"/>
      <c r="N239" s="101"/>
      <c r="O239" s="102" t="str">
        <f t="shared" si="32"/>
        <v/>
      </c>
      <c r="P239" s="100"/>
      <c r="Q239" s="101"/>
      <c r="R239" s="101"/>
      <c r="S239" s="102" t="str">
        <f t="shared" si="33"/>
        <v/>
      </c>
      <c r="T239" s="104" t="str">
        <f t="shared" si="34"/>
        <v/>
      </c>
      <c r="U239" s="105" t="str">
        <f t="shared" si="35"/>
        <v xml:space="preserve">   </v>
      </c>
      <c r="V239" s="106" t="str">
        <f>IF(E239=0," ",IF(E239="H",IF(H239&lt;2000,VLOOKUP(K239,Minimas!$A$15:$G$29,7),IF(AND(H239&gt;1999,H239&lt;2003),VLOOKUP(K239,Minimas!$A$15:$G$29,6),IF(AND(H239&gt;2002,H239&lt;2005),VLOOKUP(K239,Minimas!$A$15:$G$29,5),IF(AND(H239&gt;2004,H239&lt;2007),VLOOKUP(K239,Minimas!$A$15:$G$29,4),VLOOKUP(K239,Minimas!$A$15:$G$29,3))))),IF(H239&lt;2000,VLOOKUP(K239,Minimas!$H$15:$N$29,7),IF(AND(H239&gt;1999,H239&lt;2003),VLOOKUP(K239,Minimas!$H$15:$N$29,6),IF(AND(H239&gt;2002,H239&lt;2005),VLOOKUP(K239,Minimas!$H$15:$N$29,5),IF(AND(H239&gt;2004,H239&lt;2007),VLOOKUP(K239,Minimas!$H$15:$N$29,4),VLOOKUP(K239,Minimas!$H$15:$N$29,3)))))))</f>
        <v xml:space="preserve"> </v>
      </c>
      <c r="W239" s="107" t="str">
        <f t="shared" si="36"/>
        <v/>
      </c>
      <c r="X239" s="42"/>
      <c r="Y239" s="42"/>
      <c r="AB239" s="113" t="e">
        <f>T239-HLOOKUP(V239,Minimas!$C$3:$CD$12,2,FALSE)</f>
        <v>#VALUE!</v>
      </c>
      <c r="AC239" s="113" t="e">
        <f>T239-HLOOKUP(V239,Minimas!$C$3:$CD$12,3,FALSE)</f>
        <v>#VALUE!</v>
      </c>
      <c r="AD239" s="113" t="e">
        <f>T239-HLOOKUP(V239,Minimas!$C$3:$CD$12,4,FALSE)</f>
        <v>#VALUE!</v>
      </c>
      <c r="AE239" s="113" t="e">
        <f>T239-HLOOKUP(V239,Minimas!$C$3:$CD$12,5,FALSE)</f>
        <v>#VALUE!</v>
      </c>
      <c r="AF239" s="113" t="e">
        <f>T239-HLOOKUP(V239,Minimas!$C$3:$CD$12,6,FALSE)</f>
        <v>#VALUE!</v>
      </c>
      <c r="AG239" s="113" t="e">
        <f>T239-HLOOKUP(V239,Minimas!$C$3:$CD$12,7,FALSE)</f>
        <v>#VALUE!</v>
      </c>
      <c r="AH239" s="113" t="e">
        <f>T239-HLOOKUP(V239,Minimas!$C$3:$CD$12,8,FALSE)</f>
        <v>#VALUE!</v>
      </c>
      <c r="AI239" s="113" t="e">
        <f>T239-HLOOKUP(V239,Minimas!$C$3:$CD$12,9,FALSE)</f>
        <v>#VALUE!</v>
      </c>
      <c r="AJ239" s="113" t="e">
        <f>T239-HLOOKUP(V239,Minimas!$C$3:$CD$12,10,FALSE)</f>
        <v>#VALUE!</v>
      </c>
      <c r="AK239" s="114" t="str">
        <f t="shared" si="37"/>
        <v xml:space="preserve"> </v>
      </c>
      <c r="AL239" s="114"/>
      <c r="AM239" s="114" t="str">
        <f t="shared" si="38"/>
        <v xml:space="preserve"> </v>
      </c>
      <c r="AN239" s="114" t="str">
        <f t="shared" si="39"/>
        <v xml:space="preserve"> </v>
      </c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0"/>
      <c r="BF239" s="40"/>
      <c r="BG239" s="40"/>
      <c r="BH239" s="40"/>
      <c r="BI239" s="40"/>
      <c r="BJ239" s="40"/>
      <c r="BK239" s="40"/>
      <c r="BL239" s="40"/>
      <c r="BM239" s="40"/>
      <c r="BN239" s="40"/>
      <c r="BO239" s="40"/>
      <c r="BP239" s="40"/>
      <c r="BQ239" s="40"/>
      <c r="BR239" s="40"/>
      <c r="BS239" s="40"/>
      <c r="BT239" s="40"/>
      <c r="BU239" s="40"/>
      <c r="BV239" s="40"/>
      <c r="BW239" s="40"/>
      <c r="BX239" s="40"/>
      <c r="BY239" s="40"/>
      <c r="BZ239" s="40"/>
      <c r="CA239" s="40"/>
      <c r="CB239" s="40"/>
      <c r="CC239" s="40"/>
      <c r="CD239" s="40"/>
      <c r="CE239" s="40"/>
      <c r="CF239" s="40"/>
      <c r="CG239" s="40"/>
      <c r="CH239" s="40"/>
      <c r="CI239" s="40"/>
      <c r="CJ239" s="40"/>
      <c r="CK239" s="40"/>
      <c r="CL239" s="40"/>
      <c r="CM239" s="40"/>
      <c r="CN239" s="40"/>
      <c r="CO239" s="40"/>
      <c r="CP239" s="40"/>
      <c r="CQ239" s="40"/>
      <c r="CR239" s="40"/>
      <c r="CS239" s="40"/>
      <c r="CT239" s="40"/>
      <c r="CU239" s="40"/>
      <c r="CV239" s="40"/>
      <c r="CW239" s="40"/>
      <c r="CX239" s="40"/>
      <c r="CY239" s="40"/>
      <c r="CZ239" s="40"/>
      <c r="DA239" s="40"/>
      <c r="DB239" s="40"/>
      <c r="DC239" s="40"/>
    </row>
    <row r="240" spans="2:107" s="5" customFormat="1" ht="30" customHeight="1" x14ac:dyDescent="0.2">
      <c r="B240" s="83"/>
      <c r="C240" s="86"/>
      <c r="D240" s="87"/>
      <c r="E240" s="89"/>
      <c r="F240" s="117"/>
      <c r="G240" s="118"/>
      <c r="H240" s="91"/>
      <c r="I240" s="94"/>
      <c r="J240" s="95"/>
      <c r="K240" s="81"/>
      <c r="L240" s="100"/>
      <c r="M240" s="101"/>
      <c r="N240" s="101"/>
      <c r="O240" s="102" t="str">
        <f t="shared" si="32"/>
        <v/>
      </c>
      <c r="P240" s="100"/>
      <c r="Q240" s="101"/>
      <c r="R240" s="101"/>
      <c r="S240" s="102" t="str">
        <f t="shared" si="33"/>
        <v/>
      </c>
      <c r="T240" s="104" t="str">
        <f t="shared" si="34"/>
        <v/>
      </c>
      <c r="U240" s="105" t="str">
        <f t="shared" si="35"/>
        <v xml:space="preserve">   </v>
      </c>
      <c r="V240" s="106" t="str">
        <f>IF(E240=0," ",IF(E240="H",IF(H240&lt;2000,VLOOKUP(K240,Minimas!$A$15:$G$29,7),IF(AND(H240&gt;1999,H240&lt;2003),VLOOKUP(K240,Minimas!$A$15:$G$29,6),IF(AND(H240&gt;2002,H240&lt;2005),VLOOKUP(K240,Minimas!$A$15:$G$29,5),IF(AND(H240&gt;2004,H240&lt;2007),VLOOKUP(K240,Minimas!$A$15:$G$29,4),VLOOKUP(K240,Minimas!$A$15:$G$29,3))))),IF(H240&lt;2000,VLOOKUP(K240,Minimas!$H$15:$N$29,7),IF(AND(H240&gt;1999,H240&lt;2003),VLOOKUP(K240,Minimas!$H$15:$N$29,6),IF(AND(H240&gt;2002,H240&lt;2005),VLOOKUP(K240,Minimas!$H$15:$N$29,5),IF(AND(H240&gt;2004,H240&lt;2007),VLOOKUP(K240,Minimas!$H$15:$N$29,4),VLOOKUP(K240,Minimas!$H$15:$N$29,3)))))))</f>
        <v xml:space="preserve"> </v>
      </c>
      <c r="W240" s="107" t="str">
        <f t="shared" si="36"/>
        <v/>
      </c>
      <c r="X240" s="42"/>
      <c r="Y240" s="42"/>
      <c r="AB240" s="113" t="e">
        <f>T240-HLOOKUP(V240,Minimas!$C$3:$CD$12,2,FALSE)</f>
        <v>#VALUE!</v>
      </c>
      <c r="AC240" s="113" t="e">
        <f>T240-HLOOKUP(V240,Minimas!$C$3:$CD$12,3,FALSE)</f>
        <v>#VALUE!</v>
      </c>
      <c r="AD240" s="113" t="e">
        <f>T240-HLOOKUP(V240,Minimas!$C$3:$CD$12,4,FALSE)</f>
        <v>#VALUE!</v>
      </c>
      <c r="AE240" s="113" t="e">
        <f>T240-HLOOKUP(V240,Minimas!$C$3:$CD$12,5,FALSE)</f>
        <v>#VALUE!</v>
      </c>
      <c r="AF240" s="113" t="e">
        <f>T240-HLOOKUP(V240,Minimas!$C$3:$CD$12,6,FALSE)</f>
        <v>#VALUE!</v>
      </c>
      <c r="AG240" s="113" t="e">
        <f>T240-HLOOKUP(V240,Minimas!$C$3:$CD$12,7,FALSE)</f>
        <v>#VALUE!</v>
      </c>
      <c r="AH240" s="113" t="e">
        <f>T240-HLOOKUP(V240,Minimas!$C$3:$CD$12,8,FALSE)</f>
        <v>#VALUE!</v>
      </c>
      <c r="AI240" s="113" t="e">
        <f>T240-HLOOKUP(V240,Minimas!$C$3:$CD$12,9,FALSE)</f>
        <v>#VALUE!</v>
      </c>
      <c r="AJ240" s="113" t="e">
        <f>T240-HLOOKUP(V240,Minimas!$C$3:$CD$12,10,FALSE)</f>
        <v>#VALUE!</v>
      </c>
      <c r="AK240" s="114" t="str">
        <f t="shared" si="37"/>
        <v xml:space="preserve"> </v>
      </c>
      <c r="AL240" s="114"/>
      <c r="AM240" s="114" t="str">
        <f t="shared" si="38"/>
        <v xml:space="preserve"> </v>
      </c>
      <c r="AN240" s="114" t="str">
        <f t="shared" si="39"/>
        <v xml:space="preserve"> </v>
      </c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40"/>
      <c r="BR240" s="40"/>
      <c r="BS240" s="40"/>
      <c r="BT240" s="40"/>
      <c r="BU240" s="40"/>
      <c r="BV240" s="40"/>
      <c r="BW240" s="40"/>
      <c r="BX240" s="40"/>
      <c r="BY240" s="40"/>
      <c r="BZ240" s="40"/>
      <c r="CA240" s="40"/>
      <c r="CB240" s="40"/>
      <c r="CC240" s="40"/>
      <c r="CD240" s="40"/>
      <c r="CE240" s="40"/>
      <c r="CF240" s="40"/>
      <c r="CG240" s="40"/>
      <c r="CH240" s="40"/>
      <c r="CI240" s="40"/>
      <c r="CJ240" s="40"/>
      <c r="CK240" s="40"/>
      <c r="CL240" s="40"/>
      <c r="CM240" s="40"/>
      <c r="CN240" s="40"/>
      <c r="CO240" s="40"/>
      <c r="CP240" s="40"/>
      <c r="CQ240" s="40"/>
      <c r="CR240" s="40"/>
      <c r="CS240" s="40"/>
      <c r="CT240" s="40"/>
      <c r="CU240" s="40"/>
      <c r="CV240" s="40"/>
      <c r="CW240" s="40"/>
      <c r="CX240" s="40"/>
      <c r="CY240" s="40"/>
      <c r="CZ240" s="40"/>
      <c r="DA240" s="40"/>
      <c r="DB240" s="40"/>
      <c r="DC240" s="40"/>
    </row>
    <row r="241" spans="2:107" s="5" customFormat="1" ht="30" customHeight="1" x14ac:dyDescent="0.2">
      <c r="B241" s="83"/>
      <c r="C241" s="86"/>
      <c r="D241" s="87"/>
      <c r="E241" s="89"/>
      <c r="F241" s="117"/>
      <c r="G241" s="118"/>
      <c r="H241" s="91"/>
      <c r="I241" s="94"/>
      <c r="J241" s="95"/>
      <c r="K241" s="81"/>
      <c r="L241" s="100"/>
      <c r="M241" s="101"/>
      <c r="N241" s="101"/>
      <c r="O241" s="102" t="str">
        <f t="shared" si="32"/>
        <v/>
      </c>
      <c r="P241" s="100"/>
      <c r="Q241" s="101"/>
      <c r="R241" s="101"/>
      <c r="S241" s="102" t="str">
        <f t="shared" si="33"/>
        <v/>
      </c>
      <c r="T241" s="104" t="str">
        <f t="shared" si="34"/>
        <v/>
      </c>
      <c r="U241" s="105" t="str">
        <f t="shared" si="35"/>
        <v xml:space="preserve">   </v>
      </c>
      <c r="V241" s="106" t="str">
        <f>IF(E241=0," ",IF(E241="H",IF(H241&lt;2000,VLOOKUP(K241,Minimas!$A$15:$G$29,7),IF(AND(H241&gt;1999,H241&lt;2003),VLOOKUP(K241,Minimas!$A$15:$G$29,6),IF(AND(H241&gt;2002,H241&lt;2005),VLOOKUP(K241,Minimas!$A$15:$G$29,5),IF(AND(H241&gt;2004,H241&lt;2007),VLOOKUP(K241,Minimas!$A$15:$G$29,4),VLOOKUP(K241,Minimas!$A$15:$G$29,3))))),IF(H241&lt;2000,VLOOKUP(K241,Minimas!$H$15:$N$29,7),IF(AND(H241&gt;1999,H241&lt;2003),VLOOKUP(K241,Minimas!$H$15:$N$29,6),IF(AND(H241&gt;2002,H241&lt;2005),VLOOKUP(K241,Minimas!$H$15:$N$29,5),IF(AND(H241&gt;2004,H241&lt;2007),VLOOKUP(K241,Minimas!$H$15:$N$29,4),VLOOKUP(K241,Minimas!$H$15:$N$29,3)))))))</f>
        <v xml:space="preserve"> </v>
      </c>
      <c r="W241" s="107" t="str">
        <f t="shared" si="36"/>
        <v/>
      </c>
      <c r="X241" s="42"/>
      <c r="Y241" s="42"/>
      <c r="AB241" s="113" t="e">
        <f>T241-HLOOKUP(V241,Minimas!$C$3:$CD$12,2,FALSE)</f>
        <v>#VALUE!</v>
      </c>
      <c r="AC241" s="113" t="e">
        <f>T241-HLOOKUP(V241,Minimas!$C$3:$CD$12,3,FALSE)</f>
        <v>#VALUE!</v>
      </c>
      <c r="AD241" s="113" t="e">
        <f>T241-HLOOKUP(V241,Minimas!$C$3:$CD$12,4,FALSE)</f>
        <v>#VALUE!</v>
      </c>
      <c r="AE241" s="113" t="e">
        <f>T241-HLOOKUP(V241,Minimas!$C$3:$CD$12,5,FALSE)</f>
        <v>#VALUE!</v>
      </c>
      <c r="AF241" s="113" t="e">
        <f>T241-HLOOKUP(V241,Minimas!$C$3:$CD$12,6,FALSE)</f>
        <v>#VALUE!</v>
      </c>
      <c r="AG241" s="113" t="e">
        <f>T241-HLOOKUP(V241,Minimas!$C$3:$CD$12,7,FALSE)</f>
        <v>#VALUE!</v>
      </c>
      <c r="AH241" s="113" t="e">
        <f>T241-HLOOKUP(V241,Minimas!$C$3:$CD$12,8,FALSE)</f>
        <v>#VALUE!</v>
      </c>
      <c r="AI241" s="113" t="e">
        <f>T241-HLOOKUP(V241,Minimas!$C$3:$CD$12,9,FALSE)</f>
        <v>#VALUE!</v>
      </c>
      <c r="AJ241" s="113" t="e">
        <f>T241-HLOOKUP(V241,Minimas!$C$3:$CD$12,10,FALSE)</f>
        <v>#VALUE!</v>
      </c>
      <c r="AK241" s="114" t="str">
        <f t="shared" si="37"/>
        <v xml:space="preserve"> </v>
      </c>
      <c r="AL241" s="114"/>
      <c r="AM241" s="114" t="str">
        <f t="shared" si="38"/>
        <v xml:space="preserve"> </v>
      </c>
      <c r="AN241" s="114" t="str">
        <f t="shared" si="39"/>
        <v xml:space="preserve"> </v>
      </c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40"/>
      <c r="BR241" s="40"/>
      <c r="BS241" s="40"/>
      <c r="BT241" s="40"/>
      <c r="BU241" s="40"/>
      <c r="BV241" s="40"/>
      <c r="BW241" s="40"/>
      <c r="BX241" s="40"/>
      <c r="BY241" s="40"/>
      <c r="BZ241" s="40"/>
      <c r="CA241" s="40"/>
      <c r="CB241" s="40"/>
      <c r="CC241" s="40"/>
      <c r="CD241" s="40"/>
      <c r="CE241" s="40"/>
      <c r="CF241" s="40"/>
      <c r="CG241" s="40"/>
      <c r="CH241" s="40"/>
      <c r="CI241" s="40"/>
      <c r="CJ241" s="40"/>
      <c r="CK241" s="40"/>
      <c r="CL241" s="40"/>
      <c r="CM241" s="40"/>
      <c r="CN241" s="40"/>
      <c r="CO241" s="40"/>
      <c r="CP241" s="40"/>
      <c r="CQ241" s="40"/>
      <c r="CR241" s="40"/>
      <c r="CS241" s="40"/>
      <c r="CT241" s="40"/>
      <c r="CU241" s="40"/>
      <c r="CV241" s="40"/>
      <c r="CW241" s="40"/>
      <c r="CX241" s="40"/>
      <c r="CY241" s="40"/>
      <c r="CZ241" s="40"/>
      <c r="DA241" s="40"/>
      <c r="DB241" s="40"/>
      <c r="DC241" s="40"/>
    </row>
    <row r="242" spans="2:107" s="5" customFormat="1" ht="30" customHeight="1" x14ac:dyDescent="0.2">
      <c r="B242" s="83"/>
      <c r="C242" s="86"/>
      <c r="D242" s="87"/>
      <c r="E242" s="89"/>
      <c r="F242" s="117"/>
      <c r="G242" s="118"/>
      <c r="H242" s="91"/>
      <c r="I242" s="94"/>
      <c r="J242" s="95"/>
      <c r="K242" s="81"/>
      <c r="L242" s="100"/>
      <c r="M242" s="101"/>
      <c r="N242" s="101"/>
      <c r="O242" s="102" t="str">
        <f t="shared" si="32"/>
        <v/>
      </c>
      <c r="P242" s="100"/>
      <c r="Q242" s="101"/>
      <c r="R242" s="101"/>
      <c r="S242" s="102" t="str">
        <f t="shared" si="33"/>
        <v/>
      </c>
      <c r="T242" s="104" t="str">
        <f t="shared" si="34"/>
        <v/>
      </c>
      <c r="U242" s="105" t="str">
        <f t="shared" si="35"/>
        <v xml:space="preserve">   </v>
      </c>
      <c r="V242" s="106" t="str">
        <f>IF(E242=0," ",IF(E242="H",IF(H242&lt;2000,VLOOKUP(K242,Minimas!$A$15:$G$29,7),IF(AND(H242&gt;1999,H242&lt;2003),VLOOKUP(K242,Minimas!$A$15:$G$29,6),IF(AND(H242&gt;2002,H242&lt;2005),VLOOKUP(K242,Minimas!$A$15:$G$29,5),IF(AND(H242&gt;2004,H242&lt;2007),VLOOKUP(K242,Minimas!$A$15:$G$29,4),VLOOKUP(K242,Minimas!$A$15:$G$29,3))))),IF(H242&lt;2000,VLOOKUP(K242,Minimas!$H$15:$N$29,7),IF(AND(H242&gt;1999,H242&lt;2003),VLOOKUP(K242,Minimas!$H$15:$N$29,6),IF(AND(H242&gt;2002,H242&lt;2005),VLOOKUP(K242,Minimas!$H$15:$N$29,5),IF(AND(H242&gt;2004,H242&lt;2007),VLOOKUP(K242,Minimas!$H$15:$N$29,4),VLOOKUP(K242,Minimas!$H$15:$N$29,3)))))))</f>
        <v xml:space="preserve"> </v>
      </c>
      <c r="W242" s="107" t="str">
        <f t="shared" si="36"/>
        <v/>
      </c>
      <c r="X242" s="42"/>
      <c r="Y242" s="42"/>
      <c r="AB242" s="113" t="e">
        <f>T242-HLOOKUP(V242,Minimas!$C$3:$CD$12,2,FALSE)</f>
        <v>#VALUE!</v>
      </c>
      <c r="AC242" s="113" t="e">
        <f>T242-HLOOKUP(V242,Minimas!$C$3:$CD$12,3,FALSE)</f>
        <v>#VALUE!</v>
      </c>
      <c r="AD242" s="113" t="e">
        <f>T242-HLOOKUP(V242,Minimas!$C$3:$CD$12,4,FALSE)</f>
        <v>#VALUE!</v>
      </c>
      <c r="AE242" s="113" t="e">
        <f>T242-HLOOKUP(V242,Minimas!$C$3:$CD$12,5,FALSE)</f>
        <v>#VALUE!</v>
      </c>
      <c r="AF242" s="113" t="e">
        <f>T242-HLOOKUP(V242,Minimas!$C$3:$CD$12,6,FALSE)</f>
        <v>#VALUE!</v>
      </c>
      <c r="AG242" s="113" t="e">
        <f>T242-HLOOKUP(V242,Minimas!$C$3:$CD$12,7,FALSE)</f>
        <v>#VALUE!</v>
      </c>
      <c r="AH242" s="113" t="e">
        <f>T242-HLOOKUP(V242,Minimas!$C$3:$CD$12,8,FALSE)</f>
        <v>#VALUE!</v>
      </c>
      <c r="AI242" s="113" t="e">
        <f>T242-HLOOKUP(V242,Minimas!$C$3:$CD$12,9,FALSE)</f>
        <v>#VALUE!</v>
      </c>
      <c r="AJ242" s="113" t="e">
        <f>T242-HLOOKUP(V242,Minimas!$C$3:$CD$12,10,FALSE)</f>
        <v>#VALUE!</v>
      </c>
      <c r="AK242" s="114" t="str">
        <f t="shared" si="37"/>
        <v xml:space="preserve"> </v>
      </c>
      <c r="AL242" s="114"/>
      <c r="AM242" s="114" t="str">
        <f t="shared" si="38"/>
        <v xml:space="preserve"> </v>
      </c>
      <c r="AN242" s="114" t="str">
        <f t="shared" si="39"/>
        <v xml:space="preserve"> </v>
      </c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  <c r="AZ242" s="40"/>
      <c r="BA242" s="40"/>
      <c r="BB242" s="40"/>
      <c r="BC242" s="40"/>
      <c r="BD242" s="40"/>
      <c r="BE242" s="40"/>
      <c r="BF242" s="40"/>
      <c r="BG242" s="40"/>
      <c r="BH242" s="40"/>
      <c r="BI242" s="40"/>
      <c r="BJ242" s="40"/>
      <c r="BK242" s="40"/>
      <c r="BL242" s="40"/>
      <c r="BM242" s="40"/>
      <c r="BN242" s="40"/>
      <c r="BO242" s="40"/>
      <c r="BP242" s="40"/>
      <c r="BQ242" s="40"/>
      <c r="BR242" s="40"/>
      <c r="BS242" s="40"/>
      <c r="BT242" s="40"/>
      <c r="BU242" s="40"/>
      <c r="BV242" s="40"/>
      <c r="BW242" s="40"/>
      <c r="BX242" s="40"/>
      <c r="BY242" s="40"/>
      <c r="BZ242" s="40"/>
      <c r="CA242" s="40"/>
      <c r="CB242" s="40"/>
      <c r="CC242" s="40"/>
      <c r="CD242" s="40"/>
      <c r="CE242" s="40"/>
      <c r="CF242" s="40"/>
      <c r="CG242" s="40"/>
      <c r="CH242" s="40"/>
      <c r="CI242" s="40"/>
      <c r="CJ242" s="40"/>
      <c r="CK242" s="40"/>
      <c r="CL242" s="40"/>
      <c r="CM242" s="40"/>
      <c r="CN242" s="40"/>
      <c r="CO242" s="40"/>
      <c r="CP242" s="40"/>
      <c r="CQ242" s="40"/>
      <c r="CR242" s="40"/>
      <c r="CS242" s="40"/>
      <c r="CT242" s="40"/>
      <c r="CU242" s="40"/>
      <c r="CV242" s="40"/>
      <c r="CW242" s="40"/>
      <c r="CX242" s="40"/>
      <c r="CY242" s="40"/>
      <c r="CZ242" s="40"/>
      <c r="DA242" s="40"/>
      <c r="DB242" s="40"/>
      <c r="DC242" s="40"/>
    </row>
    <row r="243" spans="2:107" s="5" customFormat="1" ht="30" customHeight="1" x14ac:dyDescent="0.2">
      <c r="B243" s="83"/>
      <c r="C243" s="86"/>
      <c r="D243" s="87"/>
      <c r="E243" s="89"/>
      <c r="F243" s="117"/>
      <c r="G243" s="118"/>
      <c r="H243" s="91"/>
      <c r="I243" s="94"/>
      <c r="J243" s="95"/>
      <c r="K243" s="81"/>
      <c r="L243" s="100"/>
      <c r="M243" s="101"/>
      <c r="N243" s="101"/>
      <c r="O243" s="102" t="str">
        <f t="shared" si="32"/>
        <v/>
      </c>
      <c r="P243" s="100"/>
      <c r="Q243" s="101"/>
      <c r="R243" s="101"/>
      <c r="S243" s="102" t="str">
        <f t="shared" si="33"/>
        <v/>
      </c>
      <c r="T243" s="104" t="str">
        <f t="shared" si="34"/>
        <v/>
      </c>
      <c r="U243" s="105" t="str">
        <f t="shared" si="35"/>
        <v xml:space="preserve">   </v>
      </c>
      <c r="V243" s="106" t="str">
        <f>IF(E243=0," ",IF(E243="H",IF(H243&lt;2000,VLOOKUP(K243,Minimas!$A$15:$G$29,7),IF(AND(H243&gt;1999,H243&lt;2003),VLOOKUP(K243,Minimas!$A$15:$G$29,6),IF(AND(H243&gt;2002,H243&lt;2005),VLOOKUP(K243,Minimas!$A$15:$G$29,5),IF(AND(H243&gt;2004,H243&lt;2007),VLOOKUP(K243,Minimas!$A$15:$G$29,4),VLOOKUP(K243,Minimas!$A$15:$G$29,3))))),IF(H243&lt;2000,VLOOKUP(K243,Minimas!$H$15:$N$29,7),IF(AND(H243&gt;1999,H243&lt;2003),VLOOKUP(K243,Minimas!$H$15:$N$29,6),IF(AND(H243&gt;2002,H243&lt;2005),VLOOKUP(K243,Minimas!$H$15:$N$29,5),IF(AND(H243&gt;2004,H243&lt;2007),VLOOKUP(K243,Minimas!$H$15:$N$29,4),VLOOKUP(K243,Minimas!$H$15:$N$29,3)))))))</f>
        <v xml:space="preserve"> </v>
      </c>
      <c r="W243" s="107" t="str">
        <f t="shared" si="36"/>
        <v/>
      </c>
      <c r="X243" s="42"/>
      <c r="Y243" s="42"/>
      <c r="AB243" s="113" t="e">
        <f>T243-HLOOKUP(V243,Minimas!$C$3:$CD$12,2,FALSE)</f>
        <v>#VALUE!</v>
      </c>
      <c r="AC243" s="113" t="e">
        <f>T243-HLOOKUP(V243,Minimas!$C$3:$CD$12,3,FALSE)</f>
        <v>#VALUE!</v>
      </c>
      <c r="AD243" s="113" t="e">
        <f>T243-HLOOKUP(V243,Minimas!$C$3:$CD$12,4,FALSE)</f>
        <v>#VALUE!</v>
      </c>
      <c r="AE243" s="113" t="e">
        <f>T243-HLOOKUP(V243,Minimas!$C$3:$CD$12,5,FALSE)</f>
        <v>#VALUE!</v>
      </c>
      <c r="AF243" s="113" t="e">
        <f>T243-HLOOKUP(V243,Minimas!$C$3:$CD$12,6,FALSE)</f>
        <v>#VALUE!</v>
      </c>
      <c r="AG243" s="113" t="e">
        <f>T243-HLOOKUP(V243,Minimas!$C$3:$CD$12,7,FALSE)</f>
        <v>#VALUE!</v>
      </c>
      <c r="AH243" s="113" t="e">
        <f>T243-HLOOKUP(V243,Minimas!$C$3:$CD$12,8,FALSE)</f>
        <v>#VALUE!</v>
      </c>
      <c r="AI243" s="113" t="e">
        <f>T243-HLOOKUP(V243,Minimas!$C$3:$CD$12,9,FALSE)</f>
        <v>#VALUE!</v>
      </c>
      <c r="AJ243" s="113" t="e">
        <f>T243-HLOOKUP(V243,Minimas!$C$3:$CD$12,10,FALSE)</f>
        <v>#VALUE!</v>
      </c>
      <c r="AK243" s="114" t="str">
        <f t="shared" si="37"/>
        <v xml:space="preserve"> </v>
      </c>
      <c r="AL243" s="114"/>
      <c r="AM243" s="114" t="str">
        <f t="shared" si="38"/>
        <v xml:space="preserve"> </v>
      </c>
      <c r="AN243" s="114" t="str">
        <f t="shared" si="39"/>
        <v xml:space="preserve"> </v>
      </c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40"/>
      <c r="AZ243" s="40"/>
      <c r="BA243" s="40"/>
      <c r="BB243" s="40"/>
      <c r="BC243" s="40"/>
      <c r="BD243" s="40"/>
      <c r="BE243" s="40"/>
      <c r="BF243" s="40"/>
      <c r="BG243" s="40"/>
      <c r="BH243" s="40"/>
      <c r="BI243" s="40"/>
      <c r="BJ243" s="40"/>
      <c r="BK243" s="40"/>
      <c r="BL243" s="40"/>
      <c r="BM243" s="40"/>
      <c r="BN243" s="40"/>
      <c r="BO243" s="40"/>
      <c r="BP243" s="40"/>
      <c r="BQ243" s="40"/>
      <c r="BR243" s="40"/>
      <c r="BS243" s="40"/>
      <c r="BT243" s="40"/>
      <c r="BU243" s="40"/>
      <c r="BV243" s="40"/>
      <c r="BW243" s="40"/>
      <c r="BX243" s="40"/>
      <c r="BY243" s="40"/>
      <c r="BZ243" s="40"/>
      <c r="CA243" s="40"/>
      <c r="CB243" s="40"/>
      <c r="CC243" s="40"/>
      <c r="CD243" s="40"/>
      <c r="CE243" s="40"/>
      <c r="CF243" s="40"/>
      <c r="CG243" s="40"/>
      <c r="CH243" s="40"/>
      <c r="CI243" s="40"/>
      <c r="CJ243" s="40"/>
      <c r="CK243" s="40"/>
      <c r="CL243" s="40"/>
      <c r="CM243" s="40"/>
      <c r="CN243" s="40"/>
      <c r="CO243" s="40"/>
      <c r="CP243" s="40"/>
      <c r="CQ243" s="40"/>
      <c r="CR243" s="40"/>
      <c r="CS243" s="40"/>
      <c r="CT243" s="40"/>
      <c r="CU243" s="40"/>
      <c r="CV243" s="40"/>
      <c r="CW243" s="40"/>
      <c r="CX243" s="40"/>
      <c r="CY243" s="40"/>
      <c r="CZ243" s="40"/>
      <c r="DA243" s="40"/>
      <c r="DB243" s="40"/>
      <c r="DC243" s="40"/>
    </row>
    <row r="244" spans="2:107" s="5" customFormat="1" ht="30" customHeight="1" x14ac:dyDescent="0.2">
      <c r="B244" s="83"/>
      <c r="C244" s="86"/>
      <c r="D244" s="87"/>
      <c r="E244" s="89"/>
      <c r="F244" s="117"/>
      <c r="G244" s="118"/>
      <c r="H244" s="91"/>
      <c r="I244" s="94"/>
      <c r="J244" s="95"/>
      <c r="K244" s="81"/>
      <c r="L244" s="100"/>
      <c r="M244" s="101"/>
      <c r="N244" s="101"/>
      <c r="O244" s="102" t="str">
        <f t="shared" si="32"/>
        <v/>
      </c>
      <c r="P244" s="100"/>
      <c r="Q244" s="101"/>
      <c r="R244" s="101"/>
      <c r="S244" s="102" t="str">
        <f t="shared" si="33"/>
        <v/>
      </c>
      <c r="T244" s="104" t="str">
        <f t="shared" si="34"/>
        <v/>
      </c>
      <c r="U244" s="105" t="str">
        <f t="shared" si="35"/>
        <v xml:space="preserve">   </v>
      </c>
      <c r="V244" s="106" t="str">
        <f>IF(E244=0," ",IF(E244="H",IF(H244&lt;2000,VLOOKUP(K244,Minimas!$A$15:$G$29,7),IF(AND(H244&gt;1999,H244&lt;2003),VLOOKUP(K244,Minimas!$A$15:$G$29,6),IF(AND(H244&gt;2002,H244&lt;2005),VLOOKUP(K244,Minimas!$A$15:$G$29,5),IF(AND(H244&gt;2004,H244&lt;2007),VLOOKUP(K244,Minimas!$A$15:$G$29,4),VLOOKUP(K244,Minimas!$A$15:$G$29,3))))),IF(H244&lt;2000,VLOOKUP(K244,Minimas!$H$15:$N$29,7),IF(AND(H244&gt;1999,H244&lt;2003),VLOOKUP(K244,Minimas!$H$15:$N$29,6),IF(AND(H244&gt;2002,H244&lt;2005),VLOOKUP(K244,Minimas!$H$15:$N$29,5),IF(AND(H244&gt;2004,H244&lt;2007),VLOOKUP(K244,Minimas!$H$15:$N$29,4),VLOOKUP(K244,Minimas!$H$15:$N$29,3)))))))</f>
        <v xml:space="preserve"> </v>
      </c>
      <c r="W244" s="107" t="str">
        <f t="shared" si="36"/>
        <v/>
      </c>
      <c r="X244" s="42"/>
      <c r="Y244" s="42"/>
      <c r="AB244" s="113" t="e">
        <f>T244-HLOOKUP(V244,Minimas!$C$3:$CD$12,2,FALSE)</f>
        <v>#VALUE!</v>
      </c>
      <c r="AC244" s="113" t="e">
        <f>T244-HLOOKUP(V244,Minimas!$C$3:$CD$12,3,FALSE)</f>
        <v>#VALUE!</v>
      </c>
      <c r="AD244" s="113" t="e">
        <f>T244-HLOOKUP(V244,Minimas!$C$3:$CD$12,4,FALSE)</f>
        <v>#VALUE!</v>
      </c>
      <c r="AE244" s="113" t="e">
        <f>T244-HLOOKUP(V244,Minimas!$C$3:$CD$12,5,FALSE)</f>
        <v>#VALUE!</v>
      </c>
      <c r="AF244" s="113" t="e">
        <f>T244-HLOOKUP(V244,Minimas!$C$3:$CD$12,6,FALSE)</f>
        <v>#VALUE!</v>
      </c>
      <c r="AG244" s="113" t="e">
        <f>T244-HLOOKUP(V244,Minimas!$C$3:$CD$12,7,FALSE)</f>
        <v>#VALUE!</v>
      </c>
      <c r="AH244" s="113" t="e">
        <f>T244-HLOOKUP(V244,Minimas!$C$3:$CD$12,8,FALSE)</f>
        <v>#VALUE!</v>
      </c>
      <c r="AI244" s="113" t="e">
        <f>T244-HLOOKUP(V244,Minimas!$C$3:$CD$12,9,FALSE)</f>
        <v>#VALUE!</v>
      </c>
      <c r="AJ244" s="113" t="e">
        <f>T244-HLOOKUP(V244,Minimas!$C$3:$CD$12,10,FALSE)</f>
        <v>#VALUE!</v>
      </c>
      <c r="AK244" s="114" t="str">
        <f t="shared" si="37"/>
        <v xml:space="preserve"> </v>
      </c>
      <c r="AL244" s="114"/>
      <c r="AM244" s="114" t="str">
        <f t="shared" si="38"/>
        <v xml:space="preserve"> </v>
      </c>
      <c r="AN244" s="114" t="str">
        <f t="shared" si="39"/>
        <v xml:space="preserve"> </v>
      </c>
      <c r="AO244" s="40"/>
      <c r="AP244" s="40"/>
      <c r="AQ244" s="40"/>
      <c r="AR244" s="40"/>
      <c r="AS244" s="40"/>
      <c r="AT244" s="40"/>
      <c r="AU244" s="40"/>
      <c r="AV244" s="40"/>
      <c r="AW244" s="40"/>
      <c r="AX244" s="40"/>
      <c r="AY244" s="40"/>
      <c r="AZ244" s="40"/>
      <c r="BA244" s="40"/>
      <c r="BB244" s="40"/>
      <c r="BC244" s="40"/>
      <c r="BD244" s="40"/>
      <c r="BE244" s="40"/>
      <c r="BF244" s="40"/>
      <c r="BG244" s="40"/>
      <c r="BH244" s="40"/>
      <c r="BI244" s="40"/>
      <c r="BJ244" s="40"/>
      <c r="BK244" s="40"/>
      <c r="BL244" s="40"/>
      <c r="BM244" s="40"/>
      <c r="BN244" s="40"/>
      <c r="BO244" s="40"/>
      <c r="BP244" s="40"/>
      <c r="BQ244" s="40"/>
      <c r="BR244" s="40"/>
      <c r="BS244" s="40"/>
      <c r="BT244" s="40"/>
      <c r="BU244" s="40"/>
      <c r="BV244" s="40"/>
      <c r="BW244" s="40"/>
      <c r="BX244" s="40"/>
      <c r="BY244" s="40"/>
      <c r="BZ244" s="40"/>
      <c r="CA244" s="40"/>
      <c r="CB244" s="40"/>
      <c r="CC244" s="40"/>
      <c r="CD244" s="40"/>
      <c r="CE244" s="40"/>
      <c r="CF244" s="40"/>
      <c r="CG244" s="40"/>
      <c r="CH244" s="40"/>
      <c r="CI244" s="40"/>
      <c r="CJ244" s="40"/>
      <c r="CK244" s="40"/>
      <c r="CL244" s="40"/>
      <c r="CM244" s="40"/>
      <c r="CN244" s="40"/>
      <c r="CO244" s="40"/>
      <c r="CP244" s="40"/>
      <c r="CQ244" s="40"/>
      <c r="CR244" s="40"/>
      <c r="CS244" s="40"/>
      <c r="CT244" s="40"/>
      <c r="CU244" s="40"/>
      <c r="CV244" s="40"/>
      <c r="CW244" s="40"/>
      <c r="CX244" s="40"/>
      <c r="CY244" s="40"/>
      <c r="CZ244" s="40"/>
      <c r="DA244" s="40"/>
      <c r="DB244" s="40"/>
      <c r="DC244" s="40"/>
    </row>
    <row r="245" spans="2:107" s="5" customFormat="1" ht="30" customHeight="1" x14ac:dyDescent="0.2">
      <c r="B245" s="83"/>
      <c r="C245" s="86"/>
      <c r="D245" s="87"/>
      <c r="E245" s="89"/>
      <c r="F245" s="117"/>
      <c r="G245" s="118"/>
      <c r="H245" s="91"/>
      <c r="I245" s="94"/>
      <c r="J245" s="95"/>
      <c r="K245" s="81"/>
      <c r="L245" s="100"/>
      <c r="M245" s="101"/>
      <c r="N245" s="101"/>
      <c r="O245" s="102" t="str">
        <f t="shared" si="32"/>
        <v/>
      </c>
      <c r="P245" s="100"/>
      <c r="Q245" s="101"/>
      <c r="R245" s="101"/>
      <c r="S245" s="102" t="str">
        <f t="shared" si="33"/>
        <v/>
      </c>
      <c r="T245" s="104" t="str">
        <f t="shared" si="34"/>
        <v/>
      </c>
      <c r="U245" s="105" t="str">
        <f t="shared" si="35"/>
        <v xml:space="preserve">   </v>
      </c>
      <c r="V245" s="106" t="str">
        <f>IF(E245=0," ",IF(E245="H",IF(H245&lt;2000,VLOOKUP(K245,Minimas!$A$15:$G$29,7),IF(AND(H245&gt;1999,H245&lt;2003),VLOOKUP(K245,Minimas!$A$15:$G$29,6),IF(AND(H245&gt;2002,H245&lt;2005),VLOOKUP(K245,Minimas!$A$15:$G$29,5),IF(AND(H245&gt;2004,H245&lt;2007),VLOOKUP(K245,Minimas!$A$15:$G$29,4),VLOOKUP(K245,Minimas!$A$15:$G$29,3))))),IF(H245&lt;2000,VLOOKUP(K245,Minimas!$H$15:$N$29,7),IF(AND(H245&gt;1999,H245&lt;2003),VLOOKUP(K245,Minimas!$H$15:$N$29,6),IF(AND(H245&gt;2002,H245&lt;2005),VLOOKUP(K245,Minimas!$H$15:$N$29,5),IF(AND(H245&gt;2004,H245&lt;2007),VLOOKUP(K245,Minimas!$H$15:$N$29,4),VLOOKUP(K245,Minimas!$H$15:$N$29,3)))))))</f>
        <v xml:space="preserve"> </v>
      </c>
      <c r="W245" s="107" t="str">
        <f t="shared" si="36"/>
        <v/>
      </c>
      <c r="X245" s="42"/>
      <c r="Y245" s="42"/>
      <c r="AB245" s="113" t="e">
        <f>T245-HLOOKUP(V245,Minimas!$C$3:$CD$12,2,FALSE)</f>
        <v>#VALUE!</v>
      </c>
      <c r="AC245" s="113" t="e">
        <f>T245-HLOOKUP(V245,Minimas!$C$3:$CD$12,3,FALSE)</f>
        <v>#VALUE!</v>
      </c>
      <c r="AD245" s="113" t="e">
        <f>T245-HLOOKUP(V245,Minimas!$C$3:$CD$12,4,FALSE)</f>
        <v>#VALUE!</v>
      </c>
      <c r="AE245" s="113" t="e">
        <f>T245-HLOOKUP(V245,Minimas!$C$3:$CD$12,5,FALSE)</f>
        <v>#VALUE!</v>
      </c>
      <c r="AF245" s="113" t="e">
        <f>T245-HLOOKUP(V245,Minimas!$C$3:$CD$12,6,FALSE)</f>
        <v>#VALUE!</v>
      </c>
      <c r="AG245" s="113" t="e">
        <f>T245-HLOOKUP(V245,Minimas!$C$3:$CD$12,7,FALSE)</f>
        <v>#VALUE!</v>
      </c>
      <c r="AH245" s="113" t="e">
        <f>T245-HLOOKUP(V245,Minimas!$C$3:$CD$12,8,FALSE)</f>
        <v>#VALUE!</v>
      </c>
      <c r="AI245" s="113" t="e">
        <f>T245-HLOOKUP(V245,Minimas!$C$3:$CD$12,9,FALSE)</f>
        <v>#VALUE!</v>
      </c>
      <c r="AJ245" s="113" t="e">
        <f>T245-HLOOKUP(V245,Minimas!$C$3:$CD$12,10,FALSE)</f>
        <v>#VALUE!</v>
      </c>
      <c r="AK245" s="114" t="str">
        <f t="shared" si="37"/>
        <v xml:space="preserve"> </v>
      </c>
      <c r="AL245" s="114"/>
      <c r="AM245" s="114" t="str">
        <f t="shared" si="38"/>
        <v xml:space="preserve"> </v>
      </c>
      <c r="AN245" s="114" t="str">
        <f t="shared" si="39"/>
        <v xml:space="preserve"> </v>
      </c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  <c r="AZ245" s="40"/>
      <c r="BA245" s="40"/>
      <c r="BB245" s="40"/>
      <c r="BC245" s="40"/>
      <c r="BD245" s="40"/>
      <c r="BE245" s="40"/>
      <c r="BF245" s="40"/>
      <c r="BG245" s="40"/>
      <c r="BH245" s="40"/>
      <c r="BI245" s="40"/>
      <c r="BJ245" s="40"/>
      <c r="BK245" s="40"/>
      <c r="BL245" s="40"/>
      <c r="BM245" s="40"/>
      <c r="BN245" s="40"/>
      <c r="BO245" s="40"/>
      <c r="BP245" s="40"/>
      <c r="BQ245" s="40"/>
      <c r="BR245" s="40"/>
      <c r="BS245" s="40"/>
      <c r="BT245" s="40"/>
      <c r="BU245" s="40"/>
      <c r="BV245" s="40"/>
      <c r="BW245" s="40"/>
      <c r="BX245" s="40"/>
      <c r="BY245" s="40"/>
      <c r="BZ245" s="40"/>
      <c r="CA245" s="40"/>
      <c r="CB245" s="40"/>
      <c r="CC245" s="40"/>
      <c r="CD245" s="40"/>
      <c r="CE245" s="40"/>
      <c r="CF245" s="40"/>
      <c r="CG245" s="40"/>
      <c r="CH245" s="40"/>
      <c r="CI245" s="40"/>
      <c r="CJ245" s="40"/>
      <c r="CK245" s="40"/>
      <c r="CL245" s="40"/>
      <c r="CM245" s="40"/>
      <c r="CN245" s="40"/>
      <c r="CO245" s="40"/>
      <c r="CP245" s="40"/>
      <c r="CQ245" s="40"/>
      <c r="CR245" s="40"/>
      <c r="CS245" s="40"/>
      <c r="CT245" s="40"/>
      <c r="CU245" s="40"/>
      <c r="CV245" s="40"/>
      <c r="CW245" s="40"/>
      <c r="CX245" s="40"/>
      <c r="CY245" s="40"/>
      <c r="CZ245" s="40"/>
      <c r="DA245" s="40"/>
      <c r="DB245" s="40"/>
      <c r="DC245" s="40"/>
    </row>
    <row r="246" spans="2:107" s="5" customFormat="1" ht="30" customHeight="1" x14ac:dyDescent="0.2">
      <c r="B246" s="83"/>
      <c r="C246" s="86"/>
      <c r="D246" s="87"/>
      <c r="E246" s="89"/>
      <c r="F246" s="117"/>
      <c r="G246" s="118"/>
      <c r="H246" s="91"/>
      <c r="I246" s="94"/>
      <c r="J246" s="95"/>
      <c r="K246" s="81"/>
      <c r="L246" s="100"/>
      <c r="M246" s="101"/>
      <c r="N246" s="101"/>
      <c r="O246" s="102" t="str">
        <f t="shared" si="32"/>
        <v/>
      </c>
      <c r="P246" s="100"/>
      <c r="Q246" s="101"/>
      <c r="R246" s="101"/>
      <c r="S246" s="102" t="str">
        <f t="shared" si="33"/>
        <v/>
      </c>
      <c r="T246" s="104" t="str">
        <f t="shared" si="34"/>
        <v/>
      </c>
      <c r="U246" s="105" t="str">
        <f t="shared" si="35"/>
        <v xml:space="preserve">   </v>
      </c>
      <c r="V246" s="106" t="str">
        <f>IF(E246=0," ",IF(E246="H",IF(H246&lt;2000,VLOOKUP(K246,Minimas!$A$15:$G$29,7),IF(AND(H246&gt;1999,H246&lt;2003),VLOOKUP(K246,Minimas!$A$15:$G$29,6),IF(AND(H246&gt;2002,H246&lt;2005),VLOOKUP(K246,Minimas!$A$15:$G$29,5),IF(AND(H246&gt;2004,H246&lt;2007),VLOOKUP(K246,Minimas!$A$15:$G$29,4),VLOOKUP(K246,Minimas!$A$15:$G$29,3))))),IF(H246&lt;2000,VLOOKUP(K246,Minimas!$H$15:$N$29,7),IF(AND(H246&gt;1999,H246&lt;2003),VLOOKUP(K246,Minimas!$H$15:$N$29,6),IF(AND(H246&gt;2002,H246&lt;2005),VLOOKUP(K246,Minimas!$H$15:$N$29,5),IF(AND(H246&gt;2004,H246&lt;2007),VLOOKUP(K246,Minimas!$H$15:$N$29,4),VLOOKUP(K246,Minimas!$H$15:$N$29,3)))))))</f>
        <v xml:space="preserve"> </v>
      </c>
      <c r="W246" s="107" t="str">
        <f t="shared" si="36"/>
        <v/>
      </c>
      <c r="X246" s="42"/>
      <c r="Y246" s="42"/>
      <c r="AB246" s="113" t="e">
        <f>T246-HLOOKUP(V246,Minimas!$C$3:$CD$12,2,FALSE)</f>
        <v>#VALUE!</v>
      </c>
      <c r="AC246" s="113" t="e">
        <f>T246-HLOOKUP(V246,Minimas!$C$3:$CD$12,3,FALSE)</f>
        <v>#VALUE!</v>
      </c>
      <c r="AD246" s="113" t="e">
        <f>T246-HLOOKUP(V246,Minimas!$C$3:$CD$12,4,FALSE)</f>
        <v>#VALUE!</v>
      </c>
      <c r="AE246" s="113" t="e">
        <f>T246-HLOOKUP(V246,Minimas!$C$3:$CD$12,5,FALSE)</f>
        <v>#VALUE!</v>
      </c>
      <c r="AF246" s="113" t="e">
        <f>T246-HLOOKUP(V246,Minimas!$C$3:$CD$12,6,FALSE)</f>
        <v>#VALUE!</v>
      </c>
      <c r="AG246" s="113" t="e">
        <f>T246-HLOOKUP(V246,Minimas!$C$3:$CD$12,7,FALSE)</f>
        <v>#VALUE!</v>
      </c>
      <c r="AH246" s="113" t="e">
        <f>T246-HLOOKUP(V246,Minimas!$C$3:$CD$12,8,FALSE)</f>
        <v>#VALUE!</v>
      </c>
      <c r="AI246" s="113" t="e">
        <f>T246-HLOOKUP(V246,Minimas!$C$3:$CD$12,9,FALSE)</f>
        <v>#VALUE!</v>
      </c>
      <c r="AJ246" s="113" t="e">
        <f>T246-HLOOKUP(V246,Minimas!$C$3:$CD$12,10,FALSE)</f>
        <v>#VALUE!</v>
      </c>
      <c r="AK246" s="114" t="str">
        <f t="shared" si="37"/>
        <v xml:space="preserve"> </v>
      </c>
      <c r="AL246" s="114"/>
      <c r="AM246" s="114" t="str">
        <f t="shared" si="38"/>
        <v xml:space="preserve"> </v>
      </c>
      <c r="AN246" s="114" t="str">
        <f t="shared" si="39"/>
        <v xml:space="preserve"> </v>
      </c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  <c r="AZ246" s="40"/>
      <c r="BA246" s="40"/>
      <c r="BB246" s="40"/>
      <c r="BC246" s="40"/>
      <c r="BD246" s="40"/>
      <c r="BE246" s="40"/>
      <c r="BF246" s="40"/>
      <c r="BG246" s="40"/>
      <c r="BH246" s="40"/>
      <c r="BI246" s="40"/>
      <c r="BJ246" s="40"/>
      <c r="BK246" s="40"/>
      <c r="BL246" s="40"/>
      <c r="BM246" s="40"/>
      <c r="BN246" s="40"/>
      <c r="BO246" s="40"/>
      <c r="BP246" s="40"/>
      <c r="BQ246" s="40"/>
      <c r="BR246" s="40"/>
      <c r="BS246" s="40"/>
      <c r="BT246" s="40"/>
      <c r="BU246" s="40"/>
      <c r="BV246" s="40"/>
      <c r="BW246" s="40"/>
      <c r="BX246" s="40"/>
      <c r="BY246" s="40"/>
      <c r="BZ246" s="40"/>
      <c r="CA246" s="40"/>
      <c r="CB246" s="40"/>
      <c r="CC246" s="40"/>
      <c r="CD246" s="40"/>
      <c r="CE246" s="40"/>
      <c r="CF246" s="40"/>
      <c r="CG246" s="40"/>
      <c r="CH246" s="40"/>
      <c r="CI246" s="40"/>
      <c r="CJ246" s="40"/>
      <c r="CK246" s="40"/>
      <c r="CL246" s="40"/>
      <c r="CM246" s="40"/>
      <c r="CN246" s="40"/>
      <c r="CO246" s="40"/>
      <c r="CP246" s="40"/>
      <c r="CQ246" s="40"/>
      <c r="CR246" s="40"/>
      <c r="CS246" s="40"/>
      <c r="CT246" s="40"/>
      <c r="CU246" s="40"/>
      <c r="CV246" s="40"/>
      <c r="CW246" s="40"/>
      <c r="CX246" s="40"/>
      <c r="CY246" s="40"/>
      <c r="CZ246" s="40"/>
      <c r="DA246" s="40"/>
      <c r="DB246" s="40"/>
      <c r="DC246" s="40"/>
    </row>
    <row r="247" spans="2:107" s="5" customFormat="1" ht="30" customHeight="1" x14ac:dyDescent="0.2">
      <c r="B247" s="83"/>
      <c r="C247" s="86"/>
      <c r="D247" s="87"/>
      <c r="E247" s="89"/>
      <c r="F247" s="117"/>
      <c r="G247" s="118"/>
      <c r="H247" s="91"/>
      <c r="I247" s="94"/>
      <c r="J247" s="95"/>
      <c r="K247" s="81"/>
      <c r="L247" s="100"/>
      <c r="M247" s="101"/>
      <c r="N247" s="101"/>
      <c r="O247" s="102" t="str">
        <f t="shared" si="32"/>
        <v/>
      </c>
      <c r="P247" s="100"/>
      <c r="Q247" s="101"/>
      <c r="R247" s="101"/>
      <c r="S247" s="102" t="str">
        <f t="shared" si="33"/>
        <v/>
      </c>
      <c r="T247" s="104" t="str">
        <f t="shared" si="34"/>
        <v/>
      </c>
      <c r="U247" s="105" t="str">
        <f t="shared" si="35"/>
        <v xml:space="preserve">   </v>
      </c>
      <c r="V247" s="106" t="str">
        <f>IF(E247=0," ",IF(E247="H",IF(H247&lt;2000,VLOOKUP(K247,Minimas!$A$15:$G$29,7),IF(AND(H247&gt;1999,H247&lt;2003),VLOOKUP(K247,Minimas!$A$15:$G$29,6),IF(AND(H247&gt;2002,H247&lt;2005),VLOOKUP(K247,Minimas!$A$15:$G$29,5),IF(AND(H247&gt;2004,H247&lt;2007),VLOOKUP(K247,Minimas!$A$15:$G$29,4),VLOOKUP(K247,Minimas!$A$15:$G$29,3))))),IF(H247&lt;2000,VLOOKUP(K247,Minimas!$H$15:$N$29,7),IF(AND(H247&gt;1999,H247&lt;2003),VLOOKUP(K247,Minimas!$H$15:$N$29,6),IF(AND(H247&gt;2002,H247&lt;2005),VLOOKUP(K247,Minimas!$H$15:$N$29,5),IF(AND(H247&gt;2004,H247&lt;2007),VLOOKUP(K247,Minimas!$H$15:$N$29,4),VLOOKUP(K247,Minimas!$H$15:$N$29,3)))))))</f>
        <v xml:space="preserve"> </v>
      </c>
      <c r="W247" s="107" t="str">
        <f t="shared" si="36"/>
        <v/>
      </c>
      <c r="X247" s="42"/>
      <c r="Y247" s="42"/>
      <c r="AB247" s="113" t="e">
        <f>T247-HLOOKUP(V247,Minimas!$C$3:$CD$12,2,FALSE)</f>
        <v>#VALUE!</v>
      </c>
      <c r="AC247" s="113" t="e">
        <f>T247-HLOOKUP(V247,Minimas!$C$3:$CD$12,3,FALSE)</f>
        <v>#VALUE!</v>
      </c>
      <c r="AD247" s="113" t="e">
        <f>T247-HLOOKUP(V247,Minimas!$C$3:$CD$12,4,FALSE)</f>
        <v>#VALUE!</v>
      </c>
      <c r="AE247" s="113" t="e">
        <f>T247-HLOOKUP(V247,Minimas!$C$3:$CD$12,5,FALSE)</f>
        <v>#VALUE!</v>
      </c>
      <c r="AF247" s="113" t="e">
        <f>T247-HLOOKUP(V247,Minimas!$C$3:$CD$12,6,FALSE)</f>
        <v>#VALUE!</v>
      </c>
      <c r="AG247" s="113" t="e">
        <f>T247-HLOOKUP(V247,Minimas!$C$3:$CD$12,7,FALSE)</f>
        <v>#VALUE!</v>
      </c>
      <c r="AH247" s="113" t="e">
        <f>T247-HLOOKUP(V247,Minimas!$C$3:$CD$12,8,FALSE)</f>
        <v>#VALUE!</v>
      </c>
      <c r="AI247" s="113" t="e">
        <f>T247-HLOOKUP(V247,Minimas!$C$3:$CD$12,9,FALSE)</f>
        <v>#VALUE!</v>
      </c>
      <c r="AJ247" s="113" t="e">
        <f>T247-HLOOKUP(V247,Minimas!$C$3:$CD$12,10,FALSE)</f>
        <v>#VALUE!</v>
      </c>
      <c r="AK247" s="114" t="str">
        <f t="shared" si="37"/>
        <v xml:space="preserve"> </v>
      </c>
      <c r="AL247" s="114"/>
      <c r="AM247" s="114" t="str">
        <f t="shared" si="38"/>
        <v xml:space="preserve"> </v>
      </c>
      <c r="AN247" s="114" t="str">
        <f t="shared" si="39"/>
        <v xml:space="preserve"> </v>
      </c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40"/>
      <c r="BD247" s="40"/>
      <c r="BE247" s="40"/>
      <c r="BF247" s="40"/>
      <c r="BG247" s="40"/>
      <c r="BH247" s="40"/>
      <c r="BI247" s="40"/>
      <c r="BJ247" s="40"/>
      <c r="BK247" s="40"/>
      <c r="BL247" s="40"/>
      <c r="BM247" s="40"/>
      <c r="BN247" s="40"/>
      <c r="BO247" s="40"/>
      <c r="BP247" s="40"/>
      <c r="BQ247" s="40"/>
      <c r="BR247" s="40"/>
      <c r="BS247" s="40"/>
      <c r="BT247" s="40"/>
      <c r="BU247" s="40"/>
      <c r="BV247" s="40"/>
      <c r="BW247" s="40"/>
      <c r="BX247" s="40"/>
      <c r="BY247" s="40"/>
      <c r="BZ247" s="40"/>
      <c r="CA247" s="40"/>
      <c r="CB247" s="40"/>
      <c r="CC247" s="40"/>
      <c r="CD247" s="40"/>
      <c r="CE247" s="40"/>
      <c r="CF247" s="40"/>
      <c r="CG247" s="40"/>
      <c r="CH247" s="40"/>
      <c r="CI247" s="40"/>
      <c r="CJ247" s="40"/>
      <c r="CK247" s="40"/>
      <c r="CL247" s="40"/>
      <c r="CM247" s="40"/>
      <c r="CN247" s="40"/>
      <c r="CO247" s="40"/>
      <c r="CP247" s="40"/>
      <c r="CQ247" s="40"/>
      <c r="CR247" s="40"/>
      <c r="CS247" s="40"/>
      <c r="CT247" s="40"/>
      <c r="CU247" s="40"/>
      <c r="CV247" s="40"/>
      <c r="CW247" s="40"/>
      <c r="CX247" s="40"/>
      <c r="CY247" s="40"/>
      <c r="CZ247" s="40"/>
      <c r="DA247" s="40"/>
      <c r="DB247" s="40"/>
      <c r="DC247" s="40"/>
    </row>
    <row r="248" spans="2:107" s="5" customFormat="1" ht="30" customHeight="1" x14ac:dyDescent="0.2">
      <c r="B248" s="83"/>
      <c r="C248" s="86"/>
      <c r="D248" s="87"/>
      <c r="E248" s="89"/>
      <c r="F248" s="117"/>
      <c r="G248" s="118"/>
      <c r="H248" s="91"/>
      <c r="I248" s="94"/>
      <c r="J248" s="95"/>
      <c r="K248" s="81"/>
      <c r="L248" s="100"/>
      <c r="M248" s="101"/>
      <c r="N248" s="101"/>
      <c r="O248" s="102" t="str">
        <f t="shared" si="32"/>
        <v/>
      </c>
      <c r="P248" s="100"/>
      <c r="Q248" s="101"/>
      <c r="R248" s="101"/>
      <c r="S248" s="102" t="str">
        <f t="shared" si="33"/>
        <v/>
      </c>
      <c r="T248" s="104" t="str">
        <f t="shared" si="34"/>
        <v/>
      </c>
      <c r="U248" s="105" t="str">
        <f t="shared" si="35"/>
        <v xml:space="preserve">   </v>
      </c>
      <c r="V248" s="106" t="str">
        <f>IF(E248=0," ",IF(E248="H",IF(H248&lt;2000,VLOOKUP(K248,Minimas!$A$15:$G$29,7),IF(AND(H248&gt;1999,H248&lt;2003),VLOOKUP(K248,Minimas!$A$15:$G$29,6),IF(AND(H248&gt;2002,H248&lt;2005),VLOOKUP(K248,Minimas!$A$15:$G$29,5),IF(AND(H248&gt;2004,H248&lt;2007),VLOOKUP(K248,Minimas!$A$15:$G$29,4),VLOOKUP(K248,Minimas!$A$15:$G$29,3))))),IF(H248&lt;2000,VLOOKUP(K248,Minimas!$H$15:$N$29,7),IF(AND(H248&gt;1999,H248&lt;2003),VLOOKUP(K248,Minimas!$H$15:$N$29,6),IF(AND(H248&gt;2002,H248&lt;2005),VLOOKUP(K248,Minimas!$H$15:$N$29,5),IF(AND(H248&gt;2004,H248&lt;2007),VLOOKUP(K248,Minimas!$H$15:$N$29,4),VLOOKUP(K248,Minimas!$H$15:$N$29,3)))))))</f>
        <v xml:space="preserve"> </v>
      </c>
      <c r="W248" s="107" t="str">
        <f t="shared" si="36"/>
        <v/>
      </c>
      <c r="X248" s="42"/>
      <c r="Y248" s="42"/>
      <c r="AB248" s="113" t="e">
        <f>T248-HLOOKUP(V248,Minimas!$C$3:$CD$12,2,FALSE)</f>
        <v>#VALUE!</v>
      </c>
      <c r="AC248" s="113" t="e">
        <f>T248-HLOOKUP(V248,Minimas!$C$3:$CD$12,3,FALSE)</f>
        <v>#VALUE!</v>
      </c>
      <c r="AD248" s="113" t="e">
        <f>T248-HLOOKUP(V248,Minimas!$C$3:$CD$12,4,FALSE)</f>
        <v>#VALUE!</v>
      </c>
      <c r="AE248" s="113" t="e">
        <f>T248-HLOOKUP(V248,Minimas!$C$3:$CD$12,5,FALSE)</f>
        <v>#VALUE!</v>
      </c>
      <c r="AF248" s="113" t="e">
        <f>T248-HLOOKUP(V248,Minimas!$C$3:$CD$12,6,FALSE)</f>
        <v>#VALUE!</v>
      </c>
      <c r="AG248" s="113" t="e">
        <f>T248-HLOOKUP(V248,Minimas!$C$3:$CD$12,7,FALSE)</f>
        <v>#VALUE!</v>
      </c>
      <c r="AH248" s="113" t="e">
        <f>T248-HLOOKUP(V248,Minimas!$C$3:$CD$12,8,FALSE)</f>
        <v>#VALUE!</v>
      </c>
      <c r="AI248" s="113" t="e">
        <f>T248-HLOOKUP(V248,Minimas!$C$3:$CD$12,9,FALSE)</f>
        <v>#VALUE!</v>
      </c>
      <c r="AJ248" s="113" t="e">
        <f>T248-HLOOKUP(V248,Minimas!$C$3:$CD$12,10,FALSE)</f>
        <v>#VALUE!</v>
      </c>
      <c r="AK248" s="114" t="str">
        <f t="shared" si="37"/>
        <v xml:space="preserve"> </v>
      </c>
      <c r="AL248" s="114"/>
      <c r="AM248" s="114" t="str">
        <f t="shared" si="38"/>
        <v xml:space="preserve"> </v>
      </c>
      <c r="AN248" s="114" t="str">
        <f t="shared" si="39"/>
        <v xml:space="preserve"> </v>
      </c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40"/>
      <c r="BF248" s="40"/>
      <c r="BG248" s="40"/>
      <c r="BH248" s="40"/>
      <c r="BI248" s="40"/>
      <c r="BJ248" s="40"/>
      <c r="BK248" s="40"/>
      <c r="BL248" s="40"/>
      <c r="BM248" s="40"/>
      <c r="BN248" s="40"/>
      <c r="BO248" s="40"/>
      <c r="BP248" s="40"/>
      <c r="BQ248" s="40"/>
      <c r="BR248" s="40"/>
      <c r="BS248" s="40"/>
      <c r="BT248" s="40"/>
      <c r="BU248" s="40"/>
      <c r="BV248" s="40"/>
      <c r="BW248" s="40"/>
      <c r="BX248" s="40"/>
      <c r="BY248" s="40"/>
      <c r="BZ248" s="40"/>
      <c r="CA248" s="40"/>
      <c r="CB248" s="40"/>
      <c r="CC248" s="40"/>
      <c r="CD248" s="40"/>
      <c r="CE248" s="40"/>
      <c r="CF248" s="40"/>
      <c r="CG248" s="40"/>
      <c r="CH248" s="40"/>
      <c r="CI248" s="40"/>
      <c r="CJ248" s="40"/>
      <c r="CK248" s="40"/>
      <c r="CL248" s="40"/>
      <c r="CM248" s="40"/>
      <c r="CN248" s="40"/>
      <c r="CO248" s="40"/>
      <c r="CP248" s="40"/>
      <c r="CQ248" s="40"/>
      <c r="CR248" s="40"/>
      <c r="CS248" s="40"/>
      <c r="CT248" s="40"/>
      <c r="CU248" s="40"/>
      <c r="CV248" s="40"/>
      <c r="CW248" s="40"/>
      <c r="CX248" s="40"/>
      <c r="CY248" s="40"/>
      <c r="CZ248" s="40"/>
      <c r="DA248" s="40"/>
      <c r="DB248" s="40"/>
      <c r="DC248" s="40"/>
    </row>
    <row r="249" spans="2:107" s="5" customFormat="1" ht="30" customHeight="1" x14ac:dyDescent="0.2">
      <c r="B249" s="83"/>
      <c r="C249" s="86"/>
      <c r="D249" s="87"/>
      <c r="E249" s="89"/>
      <c r="F249" s="117"/>
      <c r="G249" s="118"/>
      <c r="H249" s="91"/>
      <c r="I249" s="94"/>
      <c r="J249" s="95"/>
      <c r="K249" s="81"/>
      <c r="L249" s="100"/>
      <c r="M249" s="101"/>
      <c r="N249" s="101"/>
      <c r="O249" s="102" t="str">
        <f t="shared" si="32"/>
        <v/>
      </c>
      <c r="P249" s="100"/>
      <c r="Q249" s="101"/>
      <c r="R249" s="101"/>
      <c r="S249" s="102" t="str">
        <f t="shared" si="33"/>
        <v/>
      </c>
      <c r="T249" s="104" t="str">
        <f t="shared" si="34"/>
        <v/>
      </c>
      <c r="U249" s="105" t="str">
        <f t="shared" si="35"/>
        <v xml:space="preserve">   </v>
      </c>
      <c r="V249" s="106" t="str">
        <f>IF(E249=0," ",IF(E249="H",IF(H249&lt;2000,VLOOKUP(K249,Minimas!$A$15:$G$29,7),IF(AND(H249&gt;1999,H249&lt;2003),VLOOKUP(K249,Minimas!$A$15:$G$29,6),IF(AND(H249&gt;2002,H249&lt;2005),VLOOKUP(K249,Minimas!$A$15:$G$29,5),IF(AND(H249&gt;2004,H249&lt;2007),VLOOKUP(K249,Minimas!$A$15:$G$29,4),VLOOKUP(K249,Minimas!$A$15:$G$29,3))))),IF(H249&lt;2000,VLOOKUP(K249,Minimas!$H$15:$N$29,7),IF(AND(H249&gt;1999,H249&lt;2003),VLOOKUP(K249,Minimas!$H$15:$N$29,6),IF(AND(H249&gt;2002,H249&lt;2005),VLOOKUP(K249,Minimas!$H$15:$N$29,5),IF(AND(H249&gt;2004,H249&lt;2007),VLOOKUP(K249,Minimas!$H$15:$N$29,4),VLOOKUP(K249,Minimas!$H$15:$N$29,3)))))))</f>
        <v xml:space="preserve"> </v>
      </c>
      <c r="W249" s="107" t="str">
        <f t="shared" si="36"/>
        <v/>
      </c>
      <c r="X249" s="42"/>
      <c r="Y249" s="42"/>
      <c r="AB249" s="113" t="e">
        <f>T249-HLOOKUP(V249,Minimas!$C$3:$CD$12,2,FALSE)</f>
        <v>#VALUE!</v>
      </c>
      <c r="AC249" s="113" t="e">
        <f>T249-HLOOKUP(V249,Minimas!$C$3:$CD$12,3,FALSE)</f>
        <v>#VALUE!</v>
      </c>
      <c r="AD249" s="113" t="e">
        <f>T249-HLOOKUP(V249,Minimas!$C$3:$CD$12,4,FALSE)</f>
        <v>#VALUE!</v>
      </c>
      <c r="AE249" s="113" t="e">
        <f>T249-HLOOKUP(V249,Minimas!$C$3:$CD$12,5,FALSE)</f>
        <v>#VALUE!</v>
      </c>
      <c r="AF249" s="113" t="e">
        <f>T249-HLOOKUP(V249,Minimas!$C$3:$CD$12,6,FALSE)</f>
        <v>#VALUE!</v>
      </c>
      <c r="AG249" s="113" t="e">
        <f>T249-HLOOKUP(V249,Minimas!$C$3:$CD$12,7,FALSE)</f>
        <v>#VALUE!</v>
      </c>
      <c r="AH249" s="113" t="e">
        <f>T249-HLOOKUP(V249,Minimas!$C$3:$CD$12,8,FALSE)</f>
        <v>#VALUE!</v>
      </c>
      <c r="AI249" s="113" t="e">
        <f>T249-HLOOKUP(V249,Minimas!$C$3:$CD$12,9,FALSE)</f>
        <v>#VALUE!</v>
      </c>
      <c r="AJ249" s="113" t="e">
        <f>T249-HLOOKUP(V249,Minimas!$C$3:$CD$12,10,FALSE)</f>
        <v>#VALUE!</v>
      </c>
      <c r="AK249" s="114" t="str">
        <f t="shared" si="37"/>
        <v xml:space="preserve"> </v>
      </c>
      <c r="AL249" s="114"/>
      <c r="AM249" s="114" t="str">
        <f t="shared" si="38"/>
        <v xml:space="preserve"> </v>
      </c>
      <c r="AN249" s="114" t="str">
        <f t="shared" si="39"/>
        <v xml:space="preserve"> </v>
      </c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  <c r="BE249" s="40"/>
      <c r="BF249" s="40"/>
      <c r="BG249" s="40"/>
      <c r="BH249" s="40"/>
      <c r="BI249" s="40"/>
      <c r="BJ249" s="40"/>
      <c r="BK249" s="40"/>
      <c r="BL249" s="40"/>
      <c r="BM249" s="40"/>
      <c r="BN249" s="40"/>
      <c r="BO249" s="40"/>
      <c r="BP249" s="40"/>
      <c r="BQ249" s="40"/>
      <c r="BR249" s="40"/>
      <c r="BS249" s="40"/>
      <c r="BT249" s="40"/>
      <c r="BU249" s="40"/>
      <c r="BV249" s="40"/>
      <c r="BW249" s="40"/>
      <c r="BX249" s="40"/>
      <c r="BY249" s="40"/>
      <c r="BZ249" s="40"/>
      <c r="CA249" s="40"/>
      <c r="CB249" s="40"/>
      <c r="CC249" s="40"/>
      <c r="CD249" s="40"/>
      <c r="CE249" s="40"/>
      <c r="CF249" s="40"/>
      <c r="CG249" s="40"/>
      <c r="CH249" s="40"/>
      <c r="CI249" s="40"/>
      <c r="CJ249" s="40"/>
      <c r="CK249" s="40"/>
      <c r="CL249" s="40"/>
      <c r="CM249" s="40"/>
      <c r="CN249" s="40"/>
      <c r="CO249" s="40"/>
      <c r="CP249" s="40"/>
      <c r="CQ249" s="40"/>
      <c r="CR249" s="40"/>
      <c r="CS249" s="40"/>
      <c r="CT249" s="40"/>
      <c r="CU249" s="40"/>
      <c r="CV249" s="40"/>
      <c r="CW249" s="40"/>
      <c r="CX249" s="40"/>
      <c r="CY249" s="40"/>
      <c r="CZ249" s="40"/>
      <c r="DA249" s="40"/>
      <c r="DB249" s="40"/>
      <c r="DC249" s="40"/>
    </row>
    <row r="250" spans="2:107" s="5" customFormat="1" ht="30" customHeight="1" x14ac:dyDescent="0.2">
      <c r="B250" s="83"/>
      <c r="C250" s="86"/>
      <c r="D250" s="87"/>
      <c r="E250" s="89"/>
      <c r="F250" s="117"/>
      <c r="G250" s="118"/>
      <c r="H250" s="91"/>
      <c r="I250" s="94"/>
      <c r="J250" s="95"/>
      <c r="K250" s="81"/>
      <c r="L250" s="100"/>
      <c r="M250" s="101"/>
      <c r="N250" s="101"/>
      <c r="O250" s="102" t="str">
        <f t="shared" si="32"/>
        <v/>
      </c>
      <c r="P250" s="100"/>
      <c r="Q250" s="101"/>
      <c r="R250" s="101"/>
      <c r="S250" s="102" t="str">
        <f t="shared" si="33"/>
        <v/>
      </c>
      <c r="T250" s="104" t="str">
        <f t="shared" si="34"/>
        <v/>
      </c>
      <c r="U250" s="105" t="str">
        <f t="shared" si="35"/>
        <v xml:space="preserve">   </v>
      </c>
      <c r="V250" s="106" t="str">
        <f>IF(E250=0," ",IF(E250="H",IF(H250&lt;2000,VLOOKUP(K250,Minimas!$A$15:$G$29,7),IF(AND(H250&gt;1999,H250&lt;2003),VLOOKUP(K250,Minimas!$A$15:$G$29,6),IF(AND(H250&gt;2002,H250&lt;2005),VLOOKUP(K250,Minimas!$A$15:$G$29,5),IF(AND(H250&gt;2004,H250&lt;2007),VLOOKUP(K250,Minimas!$A$15:$G$29,4),VLOOKUP(K250,Minimas!$A$15:$G$29,3))))),IF(H250&lt;2000,VLOOKUP(K250,Minimas!$H$15:$N$29,7),IF(AND(H250&gt;1999,H250&lt;2003),VLOOKUP(K250,Minimas!$H$15:$N$29,6),IF(AND(H250&gt;2002,H250&lt;2005),VLOOKUP(K250,Minimas!$H$15:$N$29,5),IF(AND(H250&gt;2004,H250&lt;2007),VLOOKUP(K250,Minimas!$H$15:$N$29,4),VLOOKUP(K250,Minimas!$H$15:$N$29,3)))))))</f>
        <v xml:space="preserve"> </v>
      </c>
      <c r="W250" s="107" t="str">
        <f t="shared" si="36"/>
        <v/>
      </c>
      <c r="X250" s="42"/>
      <c r="Y250" s="42"/>
      <c r="AB250" s="113" t="e">
        <f>T250-HLOOKUP(V250,Minimas!$C$3:$CD$12,2,FALSE)</f>
        <v>#VALUE!</v>
      </c>
      <c r="AC250" s="113" t="e">
        <f>T250-HLOOKUP(V250,Minimas!$C$3:$CD$12,3,FALSE)</f>
        <v>#VALUE!</v>
      </c>
      <c r="AD250" s="113" t="e">
        <f>T250-HLOOKUP(V250,Minimas!$C$3:$CD$12,4,FALSE)</f>
        <v>#VALUE!</v>
      </c>
      <c r="AE250" s="113" t="e">
        <f>T250-HLOOKUP(V250,Minimas!$C$3:$CD$12,5,FALSE)</f>
        <v>#VALUE!</v>
      </c>
      <c r="AF250" s="113" t="e">
        <f>T250-HLOOKUP(V250,Minimas!$C$3:$CD$12,6,FALSE)</f>
        <v>#VALUE!</v>
      </c>
      <c r="AG250" s="113" t="e">
        <f>T250-HLOOKUP(V250,Minimas!$C$3:$CD$12,7,FALSE)</f>
        <v>#VALUE!</v>
      </c>
      <c r="AH250" s="113" t="e">
        <f>T250-HLOOKUP(V250,Minimas!$C$3:$CD$12,8,FALSE)</f>
        <v>#VALUE!</v>
      </c>
      <c r="AI250" s="113" t="e">
        <f>T250-HLOOKUP(V250,Minimas!$C$3:$CD$12,9,FALSE)</f>
        <v>#VALUE!</v>
      </c>
      <c r="AJ250" s="113" t="e">
        <f>T250-HLOOKUP(V250,Minimas!$C$3:$CD$12,10,FALSE)</f>
        <v>#VALUE!</v>
      </c>
      <c r="AK250" s="114" t="str">
        <f t="shared" si="37"/>
        <v xml:space="preserve"> </v>
      </c>
      <c r="AL250" s="114"/>
      <c r="AM250" s="114" t="str">
        <f t="shared" si="38"/>
        <v xml:space="preserve"> </v>
      </c>
      <c r="AN250" s="114" t="str">
        <f t="shared" si="39"/>
        <v xml:space="preserve"> </v>
      </c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  <c r="BE250" s="40"/>
      <c r="BF250" s="40"/>
      <c r="BG250" s="40"/>
      <c r="BH250" s="40"/>
      <c r="BI250" s="40"/>
      <c r="BJ250" s="40"/>
      <c r="BK250" s="40"/>
      <c r="BL250" s="40"/>
      <c r="BM250" s="40"/>
      <c r="BN250" s="40"/>
      <c r="BO250" s="40"/>
      <c r="BP250" s="40"/>
      <c r="BQ250" s="40"/>
      <c r="BR250" s="40"/>
      <c r="BS250" s="40"/>
      <c r="BT250" s="40"/>
      <c r="BU250" s="40"/>
      <c r="BV250" s="40"/>
      <c r="BW250" s="40"/>
      <c r="BX250" s="40"/>
      <c r="BY250" s="40"/>
      <c r="BZ250" s="40"/>
      <c r="CA250" s="40"/>
      <c r="CB250" s="40"/>
      <c r="CC250" s="40"/>
      <c r="CD250" s="40"/>
      <c r="CE250" s="40"/>
      <c r="CF250" s="40"/>
      <c r="CG250" s="40"/>
      <c r="CH250" s="40"/>
      <c r="CI250" s="40"/>
      <c r="CJ250" s="40"/>
      <c r="CK250" s="40"/>
      <c r="CL250" s="40"/>
      <c r="CM250" s="40"/>
      <c r="CN250" s="40"/>
      <c r="CO250" s="40"/>
      <c r="CP250" s="40"/>
      <c r="CQ250" s="40"/>
      <c r="CR250" s="40"/>
      <c r="CS250" s="40"/>
      <c r="CT250" s="40"/>
      <c r="CU250" s="40"/>
      <c r="CV250" s="40"/>
      <c r="CW250" s="40"/>
      <c r="CX250" s="40"/>
      <c r="CY250" s="40"/>
      <c r="CZ250" s="40"/>
      <c r="DA250" s="40"/>
      <c r="DB250" s="40"/>
      <c r="DC250" s="40"/>
    </row>
    <row r="251" spans="2:107" s="5" customFormat="1" ht="30" customHeight="1" x14ac:dyDescent="0.2">
      <c r="B251" s="83"/>
      <c r="C251" s="86"/>
      <c r="D251" s="87"/>
      <c r="E251" s="89"/>
      <c r="F251" s="117"/>
      <c r="G251" s="118"/>
      <c r="H251" s="91"/>
      <c r="I251" s="94"/>
      <c r="J251" s="95"/>
      <c r="K251" s="81"/>
      <c r="L251" s="100"/>
      <c r="M251" s="101"/>
      <c r="N251" s="101"/>
      <c r="O251" s="102" t="str">
        <f t="shared" si="32"/>
        <v/>
      </c>
      <c r="P251" s="100"/>
      <c r="Q251" s="101"/>
      <c r="R251" s="101"/>
      <c r="S251" s="102" t="str">
        <f t="shared" si="33"/>
        <v/>
      </c>
      <c r="T251" s="104" t="str">
        <f t="shared" si="34"/>
        <v/>
      </c>
      <c r="U251" s="105" t="str">
        <f t="shared" si="35"/>
        <v xml:space="preserve">   </v>
      </c>
      <c r="V251" s="106" t="str">
        <f>IF(E251=0," ",IF(E251="H",IF(H251&lt;2000,VLOOKUP(K251,Minimas!$A$15:$G$29,7),IF(AND(H251&gt;1999,H251&lt;2003),VLOOKUP(K251,Minimas!$A$15:$G$29,6),IF(AND(H251&gt;2002,H251&lt;2005),VLOOKUP(K251,Minimas!$A$15:$G$29,5),IF(AND(H251&gt;2004,H251&lt;2007),VLOOKUP(K251,Minimas!$A$15:$G$29,4),VLOOKUP(K251,Minimas!$A$15:$G$29,3))))),IF(H251&lt;2000,VLOOKUP(K251,Minimas!$H$15:$N$29,7),IF(AND(H251&gt;1999,H251&lt;2003),VLOOKUP(K251,Minimas!$H$15:$N$29,6),IF(AND(H251&gt;2002,H251&lt;2005),VLOOKUP(K251,Minimas!$H$15:$N$29,5),IF(AND(H251&gt;2004,H251&lt;2007),VLOOKUP(K251,Minimas!$H$15:$N$29,4),VLOOKUP(K251,Minimas!$H$15:$N$29,3)))))))</f>
        <v xml:space="preserve"> </v>
      </c>
      <c r="W251" s="107" t="str">
        <f t="shared" si="36"/>
        <v/>
      </c>
      <c r="X251" s="42"/>
      <c r="Y251" s="42"/>
      <c r="AB251" s="113" t="e">
        <f>T251-HLOOKUP(V251,Minimas!$C$3:$CD$12,2,FALSE)</f>
        <v>#VALUE!</v>
      </c>
      <c r="AC251" s="113" t="e">
        <f>T251-HLOOKUP(V251,Minimas!$C$3:$CD$12,3,FALSE)</f>
        <v>#VALUE!</v>
      </c>
      <c r="AD251" s="113" t="e">
        <f>T251-HLOOKUP(V251,Minimas!$C$3:$CD$12,4,FALSE)</f>
        <v>#VALUE!</v>
      </c>
      <c r="AE251" s="113" t="e">
        <f>T251-HLOOKUP(V251,Minimas!$C$3:$CD$12,5,FALSE)</f>
        <v>#VALUE!</v>
      </c>
      <c r="AF251" s="113" t="e">
        <f>T251-HLOOKUP(V251,Minimas!$C$3:$CD$12,6,FALSE)</f>
        <v>#VALUE!</v>
      </c>
      <c r="AG251" s="113" t="e">
        <f>T251-HLOOKUP(V251,Minimas!$C$3:$CD$12,7,FALSE)</f>
        <v>#VALUE!</v>
      </c>
      <c r="AH251" s="113" t="e">
        <f>T251-HLOOKUP(V251,Minimas!$C$3:$CD$12,8,FALSE)</f>
        <v>#VALUE!</v>
      </c>
      <c r="AI251" s="113" t="e">
        <f>T251-HLOOKUP(V251,Minimas!$C$3:$CD$12,9,FALSE)</f>
        <v>#VALUE!</v>
      </c>
      <c r="AJ251" s="113" t="e">
        <f>T251-HLOOKUP(V251,Minimas!$C$3:$CD$12,10,FALSE)</f>
        <v>#VALUE!</v>
      </c>
      <c r="AK251" s="114" t="str">
        <f t="shared" si="37"/>
        <v xml:space="preserve"> </v>
      </c>
      <c r="AL251" s="114"/>
      <c r="AM251" s="114" t="str">
        <f t="shared" si="38"/>
        <v xml:space="preserve"> </v>
      </c>
      <c r="AN251" s="114" t="str">
        <f t="shared" si="39"/>
        <v xml:space="preserve"> </v>
      </c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  <c r="BH251" s="40"/>
      <c r="BI251" s="40"/>
      <c r="BJ251" s="40"/>
      <c r="BK251" s="40"/>
      <c r="BL251" s="40"/>
      <c r="BM251" s="40"/>
      <c r="BN251" s="40"/>
      <c r="BO251" s="40"/>
      <c r="BP251" s="40"/>
      <c r="BQ251" s="40"/>
      <c r="BR251" s="40"/>
      <c r="BS251" s="40"/>
      <c r="BT251" s="40"/>
      <c r="BU251" s="40"/>
      <c r="BV251" s="40"/>
      <c r="BW251" s="40"/>
      <c r="BX251" s="40"/>
      <c r="BY251" s="40"/>
      <c r="BZ251" s="40"/>
      <c r="CA251" s="40"/>
      <c r="CB251" s="40"/>
      <c r="CC251" s="40"/>
      <c r="CD251" s="40"/>
      <c r="CE251" s="40"/>
      <c r="CF251" s="40"/>
      <c r="CG251" s="40"/>
      <c r="CH251" s="40"/>
      <c r="CI251" s="40"/>
      <c r="CJ251" s="40"/>
      <c r="CK251" s="40"/>
      <c r="CL251" s="40"/>
      <c r="CM251" s="40"/>
      <c r="CN251" s="40"/>
      <c r="CO251" s="40"/>
      <c r="CP251" s="40"/>
      <c r="CQ251" s="40"/>
      <c r="CR251" s="40"/>
      <c r="CS251" s="40"/>
      <c r="CT251" s="40"/>
      <c r="CU251" s="40"/>
      <c r="CV251" s="40"/>
      <c r="CW251" s="40"/>
      <c r="CX251" s="40"/>
      <c r="CY251" s="40"/>
      <c r="CZ251" s="40"/>
      <c r="DA251" s="40"/>
      <c r="DB251" s="40"/>
      <c r="DC251" s="40"/>
    </row>
    <row r="252" spans="2:107" s="5" customFormat="1" ht="30" customHeight="1" x14ac:dyDescent="0.2">
      <c r="B252" s="83"/>
      <c r="C252" s="86"/>
      <c r="D252" s="87"/>
      <c r="E252" s="89"/>
      <c r="F252" s="117"/>
      <c r="G252" s="118"/>
      <c r="H252" s="91"/>
      <c r="I252" s="94"/>
      <c r="J252" s="95"/>
      <c r="K252" s="81"/>
      <c r="L252" s="100"/>
      <c r="M252" s="101"/>
      <c r="N252" s="101"/>
      <c r="O252" s="102" t="str">
        <f t="shared" si="32"/>
        <v/>
      </c>
      <c r="P252" s="100"/>
      <c r="Q252" s="101"/>
      <c r="R252" s="101"/>
      <c r="S252" s="102" t="str">
        <f t="shared" si="33"/>
        <v/>
      </c>
      <c r="T252" s="104" t="str">
        <f t="shared" si="34"/>
        <v/>
      </c>
      <c r="U252" s="105" t="str">
        <f t="shared" si="35"/>
        <v xml:space="preserve">   </v>
      </c>
      <c r="V252" s="106" t="str">
        <f>IF(E252=0," ",IF(E252="H",IF(H252&lt;2000,VLOOKUP(K252,Minimas!$A$15:$G$29,7),IF(AND(H252&gt;1999,H252&lt;2003),VLOOKUP(K252,Minimas!$A$15:$G$29,6),IF(AND(H252&gt;2002,H252&lt;2005),VLOOKUP(K252,Minimas!$A$15:$G$29,5),IF(AND(H252&gt;2004,H252&lt;2007),VLOOKUP(K252,Minimas!$A$15:$G$29,4),VLOOKUP(K252,Minimas!$A$15:$G$29,3))))),IF(H252&lt;2000,VLOOKUP(K252,Minimas!$H$15:$N$29,7),IF(AND(H252&gt;1999,H252&lt;2003),VLOOKUP(K252,Minimas!$H$15:$N$29,6),IF(AND(H252&gt;2002,H252&lt;2005),VLOOKUP(K252,Minimas!$H$15:$N$29,5),IF(AND(H252&gt;2004,H252&lt;2007),VLOOKUP(K252,Minimas!$H$15:$N$29,4),VLOOKUP(K252,Minimas!$H$15:$N$29,3)))))))</f>
        <v xml:space="preserve"> </v>
      </c>
      <c r="W252" s="107" t="str">
        <f t="shared" si="36"/>
        <v/>
      </c>
      <c r="X252" s="42"/>
      <c r="Y252" s="42"/>
      <c r="AB252" s="113" t="e">
        <f>T252-HLOOKUP(V252,Minimas!$C$3:$CD$12,2,FALSE)</f>
        <v>#VALUE!</v>
      </c>
      <c r="AC252" s="113" t="e">
        <f>T252-HLOOKUP(V252,Minimas!$C$3:$CD$12,3,FALSE)</f>
        <v>#VALUE!</v>
      </c>
      <c r="AD252" s="113" t="e">
        <f>T252-HLOOKUP(V252,Minimas!$C$3:$CD$12,4,FALSE)</f>
        <v>#VALUE!</v>
      </c>
      <c r="AE252" s="113" t="e">
        <f>T252-HLOOKUP(V252,Minimas!$C$3:$CD$12,5,FALSE)</f>
        <v>#VALUE!</v>
      </c>
      <c r="AF252" s="113" t="e">
        <f>T252-HLOOKUP(V252,Minimas!$C$3:$CD$12,6,FALSE)</f>
        <v>#VALUE!</v>
      </c>
      <c r="AG252" s="113" t="e">
        <f>T252-HLOOKUP(V252,Minimas!$C$3:$CD$12,7,FALSE)</f>
        <v>#VALUE!</v>
      </c>
      <c r="AH252" s="113" t="e">
        <f>T252-HLOOKUP(V252,Minimas!$C$3:$CD$12,8,FALSE)</f>
        <v>#VALUE!</v>
      </c>
      <c r="AI252" s="113" t="e">
        <f>T252-HLOOKUP(V252,Minimas!$C$3:$CD$12,9,FALSE)</f>
        <v>#VALUE!</v>
      </c>
      <c r="AJ252" s="113" t="e">
        <f>T252-HLOOKUP(V252,Minimas!$C$3:$CD$12,10,FALSE)</f>
        <v>#VALUE!</v>
      </c>
      <c r="AK252" s="114" t="str">
        <f t="shared" si="37"/>
        <v xml:space="preserve"> </v>
      </c>
      <c r="AL252" s="114"/>
      <c r="AM252" s="114" t="str">
        <f t="shared" si="38"/>
        <v xml:space="preserve"> </v>
      </c>
      <c r="AN252" s="114" t="str">
        <f t="shared" si="39"/>
        <v xml:space="preserve"> </v>
      </c>
      <c r="AO252" s="40"/>
      <c r="AP252" s="40"/>
      <c r="AQ252" s="40"/>
      <c r="AR252" s="40"/>
      <c r="AS252" s="40"/>
      <c r="AT252" s="40"/>
      <c r="AU252" s="40"/>
      <c r="AV252" s="40"/>
      <c r="AW252" s="40"/>
      <c r="AX252" s="40"/>
      <c r="AY252" s="40"/>
      <c r="AZ252" s="40"/>
      <c r="BA252" s="40"/>
      <c r="BB252" s="40"/>
      <c r="BC252" s="40"/>
      <c r="BD252" s="40"/>
      <c r="BE252" s="40"/>
      <c r="BF252" s="40"/>
      <c r="BG252" s="40"/>
      <c r="BH252" s="40"/>
      <c r="BI252" s="40"/>
      <c r="BJ252" s="40"/>
      <c r="BK252" s="40"/>
      <c r="BL252" s="40"/>
      <c r="BM252" s="40"/>
      <c r="BN252" s="40"/>
      <c r="BO252" s="40"/>
      <c r="BP252" s="40"/>
      <c r="BQ252" s="40"/>
      <c r="BR252" s="40"/>
      <c r="BS252" s="40"/>
      <c r="BT252" s="40"/>
      <c r="BU252" s="40"/>
      <c r="BV252" s="40"/>
      <c r="BW252" s="40"/>
      <c r="BX252" s="40"/>
      <c r="BY252" s="40"/>
      <c r="BZ252" s="40"/>
      <c r="CA252" s="40"/>
      <c r="CB252" s="40"/>
      <c r="CC252" s="40"/>
      <c r="CD252" s="40"/>
      <c r="CE252" s="40"/>
      <c r="CF252" s="40"/>
      <c r="CG252" s="40"/>
      <c r="CH252" s="40"/>
      <c r="CI252" s="40"/>
      <c r="CJ252" s="40"/>
      <c r="CK252" s="40"/>
      <c r="CL252" s="40"/>
      <c r="CM252" s="40"/>
      <c r="CN252" s="40"/>
      <c r="CO252" s="40"/>
      <c r="CP252" s="40"/>
      <c r="CQ252" s="40"/>
      <c r="CR252" s="40"/>
      <c r="CS252" s="40"/>
      <c r="CT252" s="40"/>
      <c r="CU252" s="40"/>
      <c r="CV252" s="40"/>
      <c r="CW252" s="40"/>
      <c r="CX252" s="40"/>
      <c r="CY252" s="40"/>
      <c r="CZ252" s="40"/>
      <c r="DA252" s="40"/>
      <c r="DB252" s="40"/>
      <c r="DC252" s="40"/>
    </row>
    <row r="253" spans="2:107" s="5" customFormat="1" ht="30" customHeight="1" x14ac:dyDescent="0.2">
      <c r="B253" s="83"/>
      <c r="C253" s="86"/>
      <c r="D253" s="87"/>
      <c r="E253" s="89"/>
      <c r="F253" s="117"/>
      <c r="G253" s="118"/>
      <c r="H253" s="91"/>
      <c r="I253" s="94"/>
      <c r="J253" s="95"/>
      <c r="K253" s="81"/>
      <c r="L253" s="100"/>
      <c r="M253" s="101"/>
      <c r="N253" s="101"/>
      <c r="O253" s="102" t="str">
        <f t="shared" si="32"/>
        <v/>
      </c>
      <c r="P253" s="100"/>
      <c r="Q253" s="101"/>
      <c r="R253" s="101"/>
      <c r="S253" s="102" t="str">
        <f t="shared" si="33"/>
        <v/>
      </c>
      <c r="T253" s="104" t="str">
        <f t="shared" si="34"/>
        <v/>
      </c>
      <c r="U253" s="105" t="str">
        <f t="shared" si="35"/>
        <v xml:space="preserve">   </v>
      </c>
      <c r="V253" s="106" t="str">
        <f>IF(E253=0," ",IF(E253="H",IF(H253&lt;2000,VLOOKUP(K253,Minimas!$A$15:$G$29,7),IF(AND(H253&gt;1999,H253&lt;2003),VLOOKUP(K253,Minimas!$A$15:$G$29,6),IF(AND(H253&gt;2002,H253&lt;2005),VLOOKUP(K253,Minimas!$A$15:$G$29,5),IF(AND(H253&gt;2004,H253&lt;2007),VLOOKUP(K253,Minimas!$A$15:$G$29,4),VLOOKUP(K253,Minimas!$A$15:$G$29,3))))),IF(H253&lt;2000,VLOOKUP(K253,Minimas!$H$15:$N$29,7),IF(AND(H253&gt;1999,H253&lt;2003),VLOOKUP(K253,Minimas!$H$15:$N$29,6),IF(AND(H253&gt;2002,H253&lt;2005),VLOOKUP(K253,Minimas!$H$15:$N$29,5),IF(AND(H253&gt;2004,H253&lt;2007),VLOOKUP(K253,Minimas!$H$15:$N$29,4),VLOOKUP(K253,Minimas!$H$15:$N$29,3)))))))</f>
        <v xml:space="preserve"> </v>
      </c>
      <c r="W253" s="107" t="str">
        <f t="shared" si="36"/>
        <v/>
      </c>
      <c r="X253" s="42"/>
      <c r="Y253" s="42"/>
      <c r="AB253" s="113" t="e">
        <f>T253-HLOOKUP(V253,Minimas!$C$3:$CD$12,2,FALSE)</f>
        <v>#VALUE!</v>
      </c>
      <c r="AC253" s="113" t="e">
        <f>T253-HLOOKUP(V253,Minimas!$C$3:$CD$12,3,FALSE)</f>
        <v>#VALUE!</v>
      </c>
      <c r="AD253" s="113" t="e">
        <f>T253-HLOOKUP(V253,Minimas!$C$3:$CD$12,4,FALSE)</f>
        <v>#VALUE!</v>
      </c>
      <c r="AE253" s="113" t="e">
        <f>T253-HLOOKUP(V253,Minimas!$C$3:$CD$12,5,FALSE)</f>
        <v>#VALUE!</v>
      </c>
      <c r="AF253" s="113" t="e">
        <f>T253-HLOOKUP(V253,Minimas!$C$3:$CD$12,6,FALSE)</f>
        <v>#VALUE!</v>
      </c>
      <c r="AG253" s="113" t="e">
        <f>T253-HLOOKUP(V253,Minimas!$C$3:$CD$12,7,FALSE)</f>
        <v>#VALUE!</v>
      </c>
      <c r="AH253" s="113" t="e">
        <f>T253-HLOOKUP(V253,Minimas!$C$3:$CD$12,8,FALSE)</f>
        <v>#VALUE!</v>
      </c>
      <c r="AI253" s="113" t="e">
        <f>T253-HLOOKUP(V253,Minimas!$C$3:$CD$12,9,FALSE)</f>
        <v>#VALUE!</v>
      </c>
      <c r="AJ253" s="113" t="e">
        <f>T253-HLOOKUP(V253,Minimas!$C$3:$CD$12,10,FALSE)</f>
        <v>#VALUE!</v>
      </c>
      <c r="AK253" s="114" t="str">
        <f t="shared" si="37"/>
        <v xml:space="preserve"> </v>
      </c>
      <c r="AL253" s="114"/>
      <c r="AM253" s="114" t="str">
        <f t="shared" si="38"/>
        <v xml:space="preserve"> </v>
      </c>
      <c r="AN253" s="114" t="str">
        <f t="shared" si="39"/>
        <v xml:space="preserve"> </v>
      </c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40"/>
      <c r="BF253" s="40"/>
      <c r="BG253" s="40"/>
      <c r="BH253" s="40"/>
      <c r="BI253" s="40"/>
      <c r="BJ253" s="40"/>
      <c r="BK253" s="40"/>
      <c r="BL253" s="40"/>
      <c r="BM253" s="40"/>
      <c r="BN253" s="40"/>
      <c r="BO253" s="40"/>
      <c r="BP253" s="40"/>
      <c r="BQ253" s="40"/>
      <c r="BR253" s="40"/>
      <c r="BS253" s="40"/>
      <c r="BT253" s="40"/>
      <c r="BU253" s="40"/>
      <c r="BV253" s="40"/>
      <c r="BW253" s="40"/>
      <c r="BX253" s="40"/>
      <c r="BY253" s="40"/>
      <c r="BZ253" s="40"/>
      <c r="CA253" s="40"/>
      <c r="CB253" s="40"/>
      <c r="CC253" s="40"/>
      <c r="CD253" s="40"/>
      <c r="CE253" s="40"/>
      <c r="CF253" s="40"/>
      <c r="CG253" s="40"/>
      <c r="CH253" s="40"/>
      <c r="CI253" s="40"/>
      <c r="CJ253" s="40"/>
      <c r="CK253" s="40"/>
      <c r="CL253" s="40"/>
      <c r="CM253" s="40"/>
      <c r="CN253" s="40"/>
      <c r="CO253" s="40"/>
      <c r="CP253" s="40"/>
      <c r="CQ253" s="40"/>
      <c r="CR253" s="40"/>
      <c r="CS253" s="40"/>
      <c r="CT253" s="40"/>
      <c r="CU253" s="40"/>
      <c r="CV253" s="40"/>
      <c r="CW253" s="40"/>
      <c r="CX253" s="40"/>
      <c r="CY253" s="40"/>
      <c r="CZ253" s="40"/>
      <c r="DA253" s="40"/>
      <c r="DB253" s="40"/>
      <c r="DC253" s="40"/>
    </row>
    <row r="254" spans="2:107" s="5" customFormat="1" ht="30" customHeight="1" x14ac:dyDescent="0.2">
      <c r="B254" s="83"/>
      <c r="C254" s="86"/>
      <c r="D254" s="87"/>
      <c r="E254" s="89"/>
      <c r="F254" s="117"/>
      <c r="G254" s="118"/>
      <c r="H254" s="91"/>
      <c r="I254" s="94"/>
      <c r="J254" s="95"/>
      <c r="K254" s="81"/>
      <c r="L254" s="100"/>
      <c r="M254" s="101"/>
      <c r="N254" s="101"/>
      <c r="O254" s="102" t="str">
        <f t="shared" si="32"/>
        <v/>
      </c>
      <c r="P254" s="100"/>
      <c r="Q254" s="101"/>
      <c r="R254" s="101"/>
      <c r="S254" s="102" t="str">
        <f t="shared" si="33"/>
        <v/>
      </c>
      <c r="T254" s="104" t="str">
        <f t="shared" si="34"/>
        <v/>
      </c>
      <c r="U254" s="105" t="str">
        <f t="shared" si="35"/>
        <v xml:space="preserve">   </v>
      </c>
      <c r="V254" s="106" t="str">
        <f>IF(E254=0," ",IF(E254="H",IF(H254&lt;2000,VLOOKUP(K254,Minimas!$A$15:$G$29,7),IF(AND(H254&gt;1999,H254&lt;2003),VLOOKUP(K254,Minimas!$A$15:$G$29,6),IF(AND(H254&gt;2002,H254&lt;2005),VLOOKUP(K254,Minimas!$A$15:$G$29,5),IF(AND(H254&gt;2004,H254&lt;2007),VLOOKUP(K254,Minimas!$A$15:$G$29,4),VLOOKUP(K254,Minimas!$A$15:$G$29,3))))),IF(H254&lt;2000,VLOOKUP(K254,Minimas!$H$15:$N$29,7),IF(AND(H254&gt;1999,H254&lt;2003),VLOOKUP(K254,Minimas!$H$15:$N$29,6),IF(AND(H254&gt;2002,H254&lt;2005),VLOOKUP(K254,Minimas!$H$15:$N$29,5),IF(AND(H254&gt;2004,H254&lt;2007),VLOOKUP(K254,Minimas!$H$15:$N$29,4),VLOOKUP(K254,Minimas!$H$15:$N$29,3)))))))</f>
        <v xml:space="preserve"> </v>
      </c>
      <c r="W254" s="107" t="str">
        <f t="shared" si="36"/>
        <v/>
      </c>
      <c r="X254" s="42"/>
      <c r="Y254" s="42"/>
      <c r="AB254" s="113" t="e">
        <f>T254-HLOOKUP(V254,Minimas!$C$3:$CD$12,2,FALSE)</f>
        <v>#VALUE!</v>
      </c>
      <c r="AC254" s="113" t="e">
        <f>T254-HLOOKUP(V254,Minimas!$C$3:$CD$12,3,FALSE)</f>
        <v>#VALUE!</v>
      </c>
      <c r="AD254" s="113" t="e">
        <f>T254-HLOOKUP(V254,Minimas!$C$3:$CD$12,4,FALSE)</f>
        <v>#VALUE!</v>
      </c>
      <c r="AE254" s="113" t="e">
        <f>T254-HLOOKUP(V254,Minimas!$C$3:$CD$12,5,FALSE)</f>
        <v>#VALUE!</v>
      </c>
      <c r="AF254" s="113" t="e">
        <f>T254-HLOOKUP(V254,Minimas!$C$3:$CD$12,6,FALSE)</f>
        <v>#VALUE!</v>
      </c>
      <c r="AG254" s="113" t="e">
        <f>T254-HLOOKUP(V254,Minimas!$C$3:$CD$12,7,FALSE)</f>
        <v>#VALUE!</v>
      </c>
      <c r="AH254" s="113" t="e">
        <f>T254-HLOOKUP(V254,Minimas!$C$3:$CD$12,8,FALSE)</f>
        <v>#VALUE!</v>
      </c>
      <c r="AI254" s="113" t="e">
        <f>T254-HLOOKUP(V254,Minimas!$C$3:$CD$12,9,FALSE)</f>
        <v>#VALUE!</v>
      </c>
      <c r="AJ254" s="113" t="e">
        <f>T254-HLOOKUP(V254,Minimas!$C$3:$CD$12,10,FALSE)</f>
        <v>#VALUE!</v>
      </c>
      <c r="AK254" s="114" t="str">
        <f t="shared" si="37"/>
        <v xml:space="preserve"> </v>
      </c>
      <c r="AL254" s="114"/>
      <c r="AM254" s="114" t="str">
        <f t="shared" si="38"/>
        <v xml:space="preserve"> </v>
      </c>
      <c r="AN254" s="114" t="str">
        <f t="shared" si="39"/>
        <v xml:space="preserve"> </v>
      </c>
      <c r="AO254" s="40"/>
      <c r="AP254" s="40"/>
      <c r="AQ254" s="40"/>
      <c r="AR254" s="40"/>
      <c r="AS254" s="40"/>
      <c r="AT254" s="40"/>
      <c r="AU254" s="40"/>
      <c r="AV254" s="40"/>
      <c r="AW254" s="40"/>
      <c r="AX254" s="40"/>
      <c r="AY254" s="40"/>
      <c r="AZ254" s="40"/>
      <c r="BA254" s="40"/>
      <c r="BB254" s="40"/>
      <c r="BC254" s="40"/>
      <c r="BD254" s="40"/>
      <c r="BE254" s="40"/>
      <c r="BF254" s="40"/>
      <c r="BG254" s="40"/>
      <c r="BH254" s="40"/>
      <c r="BI254" s="40"/>
      <c r="BJ254" s="40"/>
      <c r="BK254" s="40"/>
      <c r="BL254" s="40"/>
      <c r="BM254" s="40"/>
      <c r="BN254" s="40"/>
      <c r="BO254" s="40"/>
      <c r="BP254" s="40"/>
      <c r="BQ254" s="40"/>
      <c r="BR254" s="40"/>
      <c r="BS254" s="40"/>
      <c r="BT254" s="40"/>
      <c r="BU254" s="40"/>
      <c r="BV254" s="40"/>
      <c r="BW254" s="40"/>
      <c r="BX254" s="40"/>
      <c r="BY254" s="40"/>
      <c r="BZ254" s="40"/>
      <c r="CA254" s="40"/>
      <c r="CB254" s="40"/>
      <c r="CC254" s="40"/>
      <c r="CD254" s="40"/>
      <c r="CE254" s="40"/>
      <c r="CF254" s="40"/>
      <c r="CG254" s="40"/>
      <c r="CH254" s="40"/>
      <c r="CI254" s="40"/>
      <c r="CJ254" s="40"/>
      <c r="CK254" s="40"/>
      <c r="CL254" s="40"/>
      <c r="CM254" s="40"/>
      <c r="CN254" s="40"/>
      <c r="CO254" s="40"/>
      <c r="CP254" s="40"/>
      <c r="CQ254" s="40"/>
      <c r="CR254" s="40"/>
      <c r="CS254" s="40"/>
      <c r="CT254" s="40"/>
      <c r="CU254" s="40"/>
      <c r="CV254" s="40"/>
      <c r="CW254" s="40"/>
      <c r="CX254" s="40"/>
      <c r="CY254" s="40"/>
      <c r="CZ254" s="40"/>
      <c r="DA254" s="40"/>
      <c r="DB254" s="40"/>
      <c r="DC254" s="40"/>
    </row>
    <row r="255" spans="2:107" s="5" customFormat="1" ht="30" customHeight="1" x14ac:dyDescent="0.2">
      <c r="B255" s="83"/>
      <c r="C255" s="86"/>
      <c r="D255" s="87"/>
      <c r="E255" s="89"/>
      <c r="F255" s="117"/>
      <c r="G255" s="118"/>
      <c r="H255" s="91"/>
      <c r="I255" s="94"/>
      <c r="J255" s="95"/>
      <c r="K255" s="81"/>
      <c r="L255" s="100"/>
      <c r="M255" s="101"/>
      <c r="N255" s="101"/>
      <c r="O255" s="102" t="str">
        <f t="shared" si="32"/>
        <v/>
      </c>
      <c r="P255" s="100"/>
      <c r="Q255" s="101"/>
      <c r="R255" s="101"/>
      <c r="S255" s="102" t="str">
        <f t="shared" si="33"/>
        <v/>
      </c>
      <c r="T255" s="104" t="str">
        <f t="shared" si="34"/>
        <v/>
      </c>
      <c r="U255" s="105" t="str">
        <f t="shared" si="35"/>
        <v xml:space="preserve">   </v>
      </c>
      <c r="V255" s="106" t="str">
        <f>IF(E255=0," ",IF(E255="H",IF(H255&lt;2000,VLOOKUP(K255,Minimas!$A$15:$G$29,7),IF(AND(H255&gt;1999,H255&lt;2003),VLOOKUP(K255,Minimas!$A$15:$G$29,6),IF(AND(H255&gt;2002,H255&lt;2005),VLOOKUP(K255,Minimas!$A$15:$G$29,5),IF(AND(H255&gt;2004,H255&lt;2007),VLOOKUP(K255,Minimas!$A$15:$G$29,4),VLOOKUP(K255,Minimas!$A$15:$G$29,3))))),IF(H255&lt;2000,VLOOKUP(K255,Minimas!$H$15:$N$29,7),IF(AND(H255&gt;1999,H255&lt;2003),VLOOKUP(K255,Minimas!$H$15:$N$29,6),IF(AND(H255&gt;2002,H255&lt;2005),VLOOKUP(K255,Minimas!$H$15:$N$29,5),IF(AND(H255&gt;2004,H255&lt;2007),VLOOKUP(K255,Minimas!$H$15:$N$29,4),VLOOKUP(K255,Minimas!$H$15:$N$29,3)))))))</f>
        <v xml:space="preserve"> </v>
      </c>
      <c r="W255" s="107" t="str">
        <f t="shared" si="36"/>
        <v/>
      </c>
      <c r="X255" s="42"/>
      <c r="Y255" s="42"/>
      <c r="AB255" s="113" t="e">
        <f>T255-HLOOKUP(V255,Minimas!$C$3:$CD$12,2,FALSE)</f>
        <v>#VALUE!</v>
      </c>
      <c r="AC255" s="113" t="e">
        <f>T255-HLOOKUP(V255,Minimas!$C$3:$CD$12,3,FALSE)</f>
        <v>#VALUE!</v>
      </c>
      <c r="AD255" s="113" t="e">
        <f>T255-HLOOKUP(V255,Minimas!$C$3:$CD$12,4,FALSE)</f>
        <v>#VALUE!</v>
      </c>
      <c r="AE255" s="113" t="e">
        <f>T255-HLOOKUP(V255,Minimas!$C$3:$CD$12,5,FALSE)</f>
        <v>#VALUE!</v>
      </c>
      <c r="AF255" s="113" t="e">
        <f>T255-HLOOKUP(V255,Minimas!$C$3:$CD$12,6,FALSE)</f>
        <v>#VALUE!</v>
      </c>
      <c r="AG255" s="113" t="e">
        <f>T255-HLOOKUP(V255,Minimas!$C$3:$CD$12,7,FALSE)</f>
        <v>#VALUE!</v>
      </c>
      <c r="AH255" s="113" t="e">
        <f>T255-HLOOKUP(V255,Minimas!$C$3:$CD$12,8,FALSE)</f>
        <v>#VALUE!</v>
      </c>
      <c r="AI255" s="113" t="e">
        <f>T255-HLOOKUP(V255,Minimas!$C$3:$CD$12,9,FALSE)</f>
        <v>#VALUE!</v>
      </c>
      <c r="AJ255" s="113" t="e">
        <f>T255-HLOOKUP(V255,Minimas!$C$3:$CD$12,10,FALSE)</f>
        <v>#VALUE!</v>
      </c>
      <c r="AK255" s="114" t="str">
        <f t="shared" si="37"/>
        <v xml:space="preserve"> </v>
      </c>
      <c r="AL255" s="114"/>
      <c r="AM255" s="114" t="str">
        <f t="shared" si="38"/>
        <v xml:space="preserve"> </v>
      </c>
      <c r="AN255" s="114" t="str">
        <f t="shared" si="39"/>
        <v xml:space="preserve"> </v>
      </c>
      <c r="AO255" s="40"/>
      <c r="AP255" s="40"/>
      <c r="AQ255" s="40"/>
      <c r="AR255" s="40"/>
      <c r="AS255" s="40"/>
      <c r="AT255" s="40"/>
      <c r="AU255" s="40"/>
      <c r="AV255" s="40"/>
      <c r="AW255" s="40"/>
      <c r="AX255" s="40"/>
      <c r="AY255" s="40"/>
      <c r="AZ255" s="40"/>
      <c r="BA255" s="40"/>
      <c r="BB255" s="40"/>
      <c r="BC255" s="40"/>
      <c r="BD255" s="40"/>
      <c r="BE255" s="40"/>
      <c r="BF255" s="40"/>
      <c r="BG255" s="40"/>
      <c r="BH255" s="40"/>
      <c r="BI255" s="40"/>
      <c r="BJ255" s="40"/>
      <c r="BK255" s="40"/>
      <c r="BL255" s="40"/>
      <c r="BM255" s="40"/>
      <c r="BN255" s="40"/>
      <c r="BO255" s="40"/>
      <c r="BP255" s="40"/>
      <c r="BQ255" s="40"/>
      <c r="BR255" s="40"/>
      <c r="BS255" s="40"/>
      <c r="BT255" s="40"/>
      <c r="BU255" s="40"/>
      <c r="BV255" s="40"/>
      <c r="BW255" s="40"/>
      <c r="BX255" s="40"/>
      <c r="BY255" s="40"/>
      <c r="BZ255" s="40"/>
      <c r="CA255" s="40"/>
      <c r="CB255" s="40"/>
      <c r="CC255" s="40"/>
      <c r="CD255" s="40"/>
      <c r="CE255" s="40"/>
      <c r="CF255" s="40"/>
      <c r="CG255" s="40"/>
      <c r="CH255" s="40"/>
      <c r="CI255" s="40"/>
      <c r="CJ255" s="40"/>
      <c r="CK255" s="40"/>
      <c r="CL255" s="40"/>
      <c r="CM255" s="40"/>
      <c r="CN255" s="40"/>
      <c r="CO255" s="40"/>
      <c r="CP255" s="40"/>
      <c r="CQ255" s="40"/>
      <c r="CR255" s="40"/>
      <c r="CS255" s="40"/>
      <c r="CT255" s="40"/>
      <c r="CU255" s="40"/>
      <c r="CV255" s="40"/>
      <c r="CW255" s="40"/>
      <c r="CX255" s="40"/>
      <c r="CY255" s="40"/>
      <c r="CZ255" s="40"/>
      <c r="DA255" s="40"/>
      <c r="DB255" s="40"/>
      <c r="DC255" s="40"/>
    </row>
    <row r="256" spans="2:107" s="5" customFormat="1" ht="30" customHeight="1" x14ac:dyDescent="0.2">
      <c r="B256" s="83"/>
      <c r="C256" s="86"/>
      <c r="D256" s="87"/>
      <c r="E256" s="89"/>
      <c r="F256" s="117"/>
      <c r="G256" s="118"/>
      <c r="H256" s="91"/>
      <c r="I256" s="94"/>
      <c r="J256" s="95"/>
      <c r="K256" s="81"/>
      <c r="L256" s="100"/>
      <c r="M256" s="101"/>
      <c r="N256" s="101"/>
      <c r="O256" s="102" t="str">
        <f t="shared" si="32"/>
        <v/>
      </c>
      <c r="P256" s="100"/>
      <c r="Q256" s="101"/>
      <c r="R256" s="101"/>
      <c r="S256" s="102" t="str">
        <f t="shared" si="33"/>
        <v/>
      </c>
      <c r="T256" s="104" t="str">
        <f t="shared" si="34"/>
        <v/>
      </c>
      <c r="U256" s="105" t="str">
        <f t="shared" si="35"/>
        <v xml:space="preserve">   </v>
      </c>
      <c r="V256" s="106" t="str">
        <f>IF(E256=0," ",IF(E256="H",IF(H256&lt;2000,VLOOKUP(K256,Minimas!$A$15:$G$29,7),IF(AND(H256&gt;1999,H256&lt;2003),VLOOKUP(K256,Minimas!$A$15:$G$29,6),IF(AND(H256&gt;2002,H256&lt;2005),VLOOKUP(K256,Minimas!$A$15:$G$29,5),IF(AND(H256&gt;2004,H256&lt;2007),VLOOKUP(K256,Minimas!$A$15:$G$29,4),VLOOKUP(K256,Minimas!$A$15:$G$29,3))))),IF(H256&lt;2000,VLOOKUP(K256,Minimas!$H$15:$N$29,7),IF(AND(H256&gt;1999,H256&lt;2003),VLOOKUP(K256,Minimas!$H$15:$N$29,6),IF(AND(H256&gt;2002,H256&lt;2005),VLOOKUP(K256,Minimas!$H$15:$N$29,5),IF(AND(H256&gt;2004,H256&lt;2007),VLOOKUP(K256,Minimas!$H$15:$N$29,4),VLOOKUP(K256,Minimas!$H$15:$N$29,3)))))))</f>
        <v xml:space="preserve"> </v>
      </c>
      <c r="W256" s="107" t="str">
        <f t="shared" si="36"/>
        <v/>
      </c>
      <c r="X256" s="42"/>
      <c r="Y256" s="42"/>
      <c r="AB256" s="113" t="e">
        <f>T256-HLOOKUP(V256,Minimas!$C$3:$CD$12,2,FALSE)</f>
        <v>#VALUE!</v>
      </c>
      <c r="AC256" s="113" t="e">
        <f>T256-HLOOKUP(V256,Minimas!$C$3:$CD$12,3,FALSE)</f>
        <v>#VALUE!</v>
      </c>
      <c r="AD256" s="113" t="e">
        <f>T256-HLOOKUP(V256,Minimas!$C$3:$CD$12,4,FALSE)</f>
        <v>#VALUE!</v>
      </c>
      <c r="AE256" s="113" t="e">
        <f>T256-HLOOKUP(V256,Minimas!$C$3:$CD$12,5,FALSE)</f>
        <v>#VALUE!</v>
      </c>
      <c r="AF256" s="113" t="e">
        <f>T256-HLOOKUP(V256,Minimas!$C$3:$CD$12,6,FALSE)</f>
        <v>#VALUE!</v>
      </c>
      <c r="AG256" s="113" t="e">
        <f>T256-HLOOKUP(V256,Minimas!$C$3:$CD$12,7,FALSE)</f>
        <v>#VALUE!</v>
      </c>
      <c r="AH256" s="113" t="e">
        <f>T256-HLOOKUP(V256,Minimas!$C$3:$CD$12,8,FALSE)</f>
        <v>#VALUE!</v>
      </c>
      <c r="AI256" s="113" t="e">
        <f>T256-HLOOKUP(V256,Minimas!$C$3:$CD$12,9,FALSE)</f>
        <v>#VALUE!</v>
      </c>
      <c r="AJ256" s="113" t="e">
        <f>T256-HLOOKUP(V256,Minimas!$C$3:$CD$12,10,FALSE)</f>
        <v>#VALUE!</v>
      </c>
      <c r="AK256" s="114" t="str">
        <f t="shared" si="37"/>
        <v xml:space="preserve"> </v>
      </c>
      <c r="AL256" s="114"/>
      <c r="AM256" s="114" t="str">
        <f t="shared" si="38"/>
        <v xml:space="preserve"> </v>
      </c>
      <c r="AN256" s="114" t="str">
        <f t="shared" si="39"/>
        <v xml:space="preserve"> </v>
      </c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  <c r="BE256" s="40"/>
      <c r="BF256" s="40"/>
      <c r="BG256" s="40"/>
      <c r="BH256" s="40"/>
      <c r="BI256" s="40"/>
      <c r="BJ256" s="40"/>
      <c r="BK256" s="40"/>
      <c r="BL256" s="40"/>
      <c r="BM256" s="40"/>
      <c r="BN256" s="40"/>
      <c r="BO256" s="40"/>
      <c r="BP256" s="40"/>
      <c r="BQ256" s="40"/>
      <c r="BR256" s="40"/>
      <c r="BS256" s="40"/>
      <c r="BT256" s="40"/>
      <c r="BU256" s="40"/>
      <c r="BV256" s="40"/>
      <c r="BW256" s="40"/>
      <c r="BX256" s="40"/>
      <c r="BY256" s="40"/>
      <c r="BZ256" s="40"/>
      <c r="CA256" s="40"/>
      <c r="CB256" s="40"/>
      <c r="CC256" s="40"/>
      <c r="CD256" s="40"/>
      <c r="CE256" s="40"/>
      <c r="CF256" s="40"/>
      <c r="CG256" s="40"/>
      <c r="CH256" s="40"/>
      <c r="CI256" s="40"/>
      <c r="CJ256" s="40"/>
      <c r="CK256" s="40"/>
      <c r="CL256" s="40"/>
      <c r="CM256" s="40"/>
      <c r="CN256" s="40"/>
      <c r="CO256" s="40"/>
      <c r="CP256" s="40"/>
      <c r="CQ256" s="40"/>
      <c r="CR256" s="40"/>
      <c r="CS256" s="40"/>
      <c r="CT256" s="40"/>
      <c r="CU256" s="40"/>
      <c r="CV256" s="40"/>
      <c r="CW256" s="40"/>
      <c r="CX256" s="40"/>
      <c r="CY256" s="40"/>
      <c r="CZ256" s="40"/>
      <c r="DA256" s="40"/>
      <c r="DB256" s="40"/>
      <c r="DC256" s="40"/>
    </row>
    <row r="257" spans="2:107" s="5" customFormat="1" ht="30" customHeight="1" x14ac:dyDescent="0.2">
      <c r="B257" s="83"/>
      <c r="C257" s="86"/>
      <c r="D257" s="87"/>
      <c r="E257" s="89"/>
      <c r="F257" s="117"/>
      <c r="G257" s="118"/>
      <c r="H257" s="91"/>
      <c r="I257" s="94"/>
      <c r="J257" s="95"/>
      <c r="K257" s="81"/>
      <c r="L257" s="100"/>
      <c r="M257" s="101"/>
      <c r="N257" s="101"/>
      <c r="O257" s="102" t="str">
        <f t="shared" si="32"/>
        <v/>
      </c>
      <c r="P257" s="100"/>
      <c r="Q257" s="101"/>
      <c r="R257" s="101"/>
      <c r="S257" s="102" t="str">
        <f t="shared" si="33"/>
        <v/>
      </c>
      <c r="T257" s="104" t="str">
        <f t="shared" si="34"/>
        <v/>
      </c>
      <c r="U257" s="105" t="str">
        <f t="shared" si="35"/>
        <v xml:space="preserve">   </v>
      </c>
      <c r="V257" s="106" t="str">
        <f>IF(E257=0," ",IF(E257="H",IF(H257&lt;2000,VLOOKUP(K257,Minimas!$A$15:$G$29,7),IF(AND(H257&gt;1999,H257&lt;2003),VLOOKUP(K257,Minimas!$A$15:$G$29,6),IF(AND(H257&gt;2002,H257&lt;2005),VLOOKUP(K257,Minimas!$A$15:$G$29,5),IF(AND(H257&gt;2004,H257&lt;2007),VLOOKUP(K257,Minimas!$A$15:$G$29,4),VLOOKUP(K257,Minimas!$A$15:$G$29,3))))),IF(H257&lt;2000,VLOOKUP(K257,Minimas!$H$15:$N$29,7),IF(AND(H257&gt;1999,H257&lt;2003),VLOOKUP(K257,Minimas!$H$15:$N$29,6),IF(AND(H257&gt;2002,H257&lt;2005),VLOOKUP(K257,Minimas!$H$15:$N$29,5),IF(AND(H257&gt;2004,H257&lt;2007),VLOOKUP(K257,Minimas!$H$15:$N$29,4),VLOOKUP(K257,Minimas!$H$15:$N$29,3)))))))</f>
        <v xml:space="preserve"> </v>
      </c>
      <c r="W257" s="107" t="str">
        <f t="shared" si="36"/>
        <v/>
      </c>
      <c r="X257" s="42"/>
      <c r="Y257" s="42"/>
      <c r="AB257" s="113" t="e">
        <f>T257-HLOOKUP(V257,Minimas!$C$3:$CD$12,2,FALSE)</f>
        <v>#VALUE!</v>
      </c>
      <c r="AC257" s="113" t="e">
        <f>T257-HLOOKUP(V257,Minimas!$C$3:$CD$12,3,FALSE)</f>
        <v>#VALUE!</v>
      </c>
      <c r="AD257" s="113" t="e">
        <f>T257-HLOOKUP(V257,Minimas!$C$3:$CD$12,4,FALSE)</f>
        <v>#VALUE!</v>
      </c>
      <c r="AE257" s="113" t="e">
        <f>T257-HLOOKUP(V257,Minimas!$C$3:$CD$12,5,FALSE)</f>
        <v>#VALUE!</v>
      </c>
      <c r="AF257" s="113" t="e">
        <f>T257-HLOOKUP(V257,Minimas!$C$3:$CD$12,6,FALSE)</f>
        <v>#VALUE!</v>
      </c>
      <c r="AG257" s="113" t="e">
        <f>T257-HLOOKUP(V257,Minimas!$C$3:$CD$12,7,FALSE)</f>
        <v>#VALUE!</v>
      </c>
      <c r="AH257" s="113" t="e">
        <f>T257-HLOOKUP(V257,Minimas!$C$3:$CD$12,8,FALSE)</f>
        <v>#VALUE!</v>
      </c>
      <c r="AI257" s="113" t="e">
        <f>T257-HLOOKUP(V257,Minimas!$C$3:$CD$12,9,FALSE)</f>
        <v>#VALUE!</v>
      </c>
      <c r="AJ257" s="113" t="e">
        <f>T257-HLOOKUP(V257,Minimas!$C$3:$CD$12,10,FALSE)</f>
        <v>#VALUE!</v>
      </c>
      <c r="AK257" s="114" t="str">
        <f t="shared" si="37"/>
        <v xml:space="preserve"> </v>
      </c>
      <c r="AL257" s="114"/>
      <c r="AM257" s="114" t="str">
        <f t="shared" si="38"/>
        <v xml:space="preserve"> </v>
      </c>
      <c r="AN257" s="114" t="str">
        <f t="shared" si="39"/>
        <v xml:space="preserve"> </v>
      </c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/>
      <c r="BA257" s="40"/>
      <c r="BB257" s="40"/>
      <c r="BC257" s="40"/>
      <c r="BD257" s="40"/>
      <c r="BE257" s="40"/>
      <c r="BF257" s="40"/>
      <c r="BG257" s="40"/>
      <c r="BH257" s="40"/>
      <c r="BI257" s="40"/>
      <c r="BJ257" s="40"/>
      <c r="BK257" s="40"/>
      <c r="BL257" s="40"/>
      <c r="BM257" s="40"/>
      <c r="BN257" s="40"/>
      <c r="BO257" s="40"/>
      <c r="BP257" s="40"/>
      <c r="BQ257" s="40"/>
      <c r="BR257" s="40"/>
      <c r="BS257" s="40"/>
      <c r="BT257" s="40"/>
      <c r="BU257" s="40"/>
      <c r="BV257" s="40"/>
      <c r="BW257" s="40"/>
      <c r="BX257" s="40"/>
      <c r="BY257" s="40"/>
      <c r="BZ257" s="40"/>
      <c r="CA257" s="40"/>
      <c r="CB257" s="40"/>
      <c r="CC257" s="40"/>
      <c r="CD257" s="40"/>
      <c r="CE257" s="40"/>
      <c r="CF257" s="40"/>
      <c r="CG257" s="40"/>
      <c r="CH257" s="40"/>
      <c r="CI257" s="40"/>
      <c r="CJ257" s="40"/>
      <c r="CK257" s="40"/>
      <c r="CL257" s="40"/>
      <c r="CM257" s="40"/>
      <c r="CN257" s="40"/>
      <c r="CO257" s="40"/>
      <c r="CP257" s="40"/>
      <c r="CQ257" s="40"/>
      <c r="CR257" s="40"/>
      <c r="CS257" s="40"/>
      <c r="CT257" s="40"/>
      <c r="CU257" s="40"/>
      <c r="CV257" s="40"/>
      <c r="CW257" s="40"/>
      <c r="CX257" s="40"/>
      <c r="CY257" s="40"/>
      <c r="CZ257" s="40"/>
      <c r="DA257" s="40"/>
      <c r="DB257" s="40"/>
      <c r="DC257" s="40"/>
    </row>
    <row r="258" spans="2:107" s="5" customFormat="1" ht="30" customHeight="1" x14ac:dyDescent="0.2">
      <c r="B258" s="83"/>
      <c r="C258" s="86"/>
      <c r="D258" s="87"/>
      <c r="E258" s="89"/>
      <c r="F258" s="117"/>
      <c r="G258" s="118"/>
      <c r="H258" s="91"/>
      <c r="I258" s="94"/>
      <c r="J258" s="95"/>
      <c r="K258" s="81"/>
      <c r="L258" s="100"/>
      <c r="M258" s="101"/>
      <c r="N258" s="101"/>
      <c r="O258" s="102" t="str">
        <f t="shared" si="32"/>
        <v/>
      </c>
      <c r="P258" s="100"/>
      <c r="Q258" s="101"/>
      <c r="R258" s="101"/>
      <c r="S258" s="102" t="str">
        <f t="shared" si="33"/>
        <v/>
      </c>
      <c r="T258" s="104" t="str">
        <f t="shared" si="34"/>
        <v/>
      </c>
      <c r="U258" s="105" t="str">
        <f t="shared" si="35"/>
        <v xml:space="preserve">   </v>
      </c>
      <c r="V258" s="106" t="str">
        <f>IF(E258=0," ",IF(E258="H",IF(H258&lt;2000,VLOOKUP(K258,Minimas!$A$15:$G$29,7),IF(AND(H258&gt;1999,H258&lt;2003),VLOOKUP(K258,Minimas!$A$15:$G$29,6),IF(AND(H258&gt;2002,H258&lt;2005),VLOOKUP(K258,Minimas!$A$15:$G$29,5),IF(AND(H258&gt;2004,H258&lt;2007),VLOOKUP(K258,Minimas!$A$15:$G$29,4),VLOOKUP(K258,Minimas!$A$15:$G$29,3))))),IF(H258&lt;2000,VLOOKUP(K258,Minimas!$H$15:$N$29,7),IF(AND(H258&gt;1999,H258&lt;2003),VLOOKUP(K258,Minimas!$H$15:$N$29,6),IF(AND(H258&gt;2002,H258&lt;2005),VLOOKUP(K258,Minimas!$H$15:$N$29,5),IF(AND(H258&gt;2004,H258&lt;2007),VLOOKUP(K258,Minimas!$H$15:$N$29,4),VLOOKUP(K258,Minimas!$H$15:$N$29,3)))))))</f>
        <v xml:space="preserve"> </v>
      </c>
      <c r="W258" s="107" t="str">
        <f t="shared" si="36"/>
        <v/>
      </c>
      <c r="X258" s="42"/>
      <c r="Y258" s="42"/>
      <c r="AB258" s="113" t="e">
        <f>T258-HLOOKUP(V258,Minimas!$C$3:$CD$12,2,FALSE)</f>
        <v>#VALUE!</v>
      </c>
      <c r="AC258" s="113" t="e">
        <f>T258-HLOOKUP(V258,Minimas!$C$3:$CD$12,3,FALSE)</f>
        <v>#VALUE!</v>
      </c>
      <c r="AD258" s="113" t="e">
        <f>T258-HLOOKUP(V258,Minimas!$C$3:$CD$12,4,FALSE)</f>
        <v>#VALUE!</v>
      </c>
      <c r="AE258" s="113" t="e">
        <f>T258-HLOOKUP(V258,Minimas!$C$3:$CD$12,5,FALSE)</f>
        <v>#VALUE!</v>
      </c>
      <c r="AF258" s="113" t="e">
        <f>T258-HLOOKUP(V258,Minimas!$C$3:$CD$12,6,FALSE)</f>
        <v>#VALUE!</v>
      </c>
      <c r="AG258" s="113" t="e">
        <f>T258-HLOOKUP(V258,Minimas!$C$3:$CD$12,7,FALSE)</f>
        <v>#VALUE!</v>
      </c>
      <c r="AH258" s="113" t="e">
        <f>T258-HLOOKUP(V258,Minimas!$C$3:$CD$12,8,FALSE)</f>
        <v>#VALUE!</v>
      </c>
      <c r="AI258" s="113" t="e">
        <f>T258-HLOOKUP(V258,Minimas!$C$3:$CD$12,9,FALSE)</f>
        <v>#VALUE!</v>
      </c>
      <c r="AJ258" s="113" t="e">
        <f>T258-HLOOKUP(V258,Minimas!$C$3:$CD$12,10,FALSE)</f>
        <v>#VALUE!</v>
      </c>
      <c r="AK258" s="114" t="str">
        <f t="shared" si="37"/>
        <v xml:space="preserve"> </v>
      </c>
      <c r="AL258" s="114"/>
      <c r="AM258" s="114" t="str">
        <f t="shared" si="38"/>
        <v xml:space="preserve"> </v>
      </c>
      <c r="AN258" s="114" t="str">
        <f t="shared" si="39"/>
        <v xml:space="preserve"> </v>
      </c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  <c r="BM258" s="40"/>
      <c r="BN258" s="40"/>
      <c r="BO258" s="40"/>
      <c r="BP258" s="40"/>
      <c r="BQ258" s="40"/>
      <c r="BR258" s="40"/>
      <c r="BS258" s="40"/>
      <c r="BT258" s="40"/>
      <c r="BU258" s="40"/>
      <c r="BV258" s="40"/>
      <c r="BW258" s="40"/>
      <c r="BX258" s="40"/>
      <c r="BY258" s="40"/>
      <c r="BZ258" s="40"/>
      <c r="CA258" s="40"/>
      <c r="CB258" s="40"/>
      <c r="CC258" s="40"/>
      <c r="CD258" s="40"/>
      <c r="CE258" s="40"/>
      <c r="CF258" s="40"/>
      <c r="CG258" s="40"/>
      <c r="CH258" s="40"/>
      <c r="CI258" s="40"/>
      <c r="CJ258" s="40"/>
      <c r="CK258" s="40"/>
      <c r="CL258" s="40"/>
      <c r="CM258" s="40"/>
      <c r="CN258" s="40"/>
      <c r="CO258" s="40"/>
      <c r="CP258" s="40"/>
      <c r="CQ258" s="40"/>
      <c r="CR258" s="40"/>
      <c r="CS258" s="40"/>
      <c r="CT258" s="40"/>
      <c r="CU258" s="40"/>
      <c r="CV258" s="40"/>
      <c r="CW258" s="40"/>
      <c r="CX258" s="40"/>
      <c r="CY258" s="40"/>
      <c r="CZ258" s="40"/>
      <c r="DA258" s="40"/>
      <c r="DB258" s="40"/>
      <c r="DC258" s="40"/>
    </row>
    <row r="259" spans="2:107" s="5" customFormat="1" ht="30" customHeight="1" x14ac:dyDescent="0.2">
      <c r="B259" s="83"/>
      <c r="C259" s="86"/>
      <c r="D259" s="87"/>
      <c r="E259" s="89"/>
      <c r="F259" s="117"/>
      <c r="G259" s="118"/>
      <c r="H259" s="91"/>
      <c r="I259" s="94"/>
      <c r="J259" s="95"/>
      <c r="K259" s="81"/>
      <c r="L259" s="100"/>
      <c r="M259" s="101"/>
      <c r="N259" s="101"/>
      <c r="O259" s="102" t="str">
        <f t="shared" si="32"/>
        <v/>
      </c>
      <c r="P259" s="100"/>
      <c r="Q259" s="101"/>
      <c r="R259" s="101"/>
      <c r="S259" s="102" t="str">
        <f t="shared" si="33"/>
        <v/>
      </c>
      <c r="T259" s="104" t="str">
        <f t="shared" si="34"/>
        <v/>
      </c>
      <c r="U259" s="105" t="str">
        <f t="shared" si="35"/>
        <v xml:space="preserve">   </v>
      </c>
      <c r="V259" s="106" t="str">
        <f>IF(E259=0," ",IF(E259="H",IF(H259&lt;2000,VLOOKUP(K259,Minimas!$A$15:$G$29,7),IF(AND(H259&gt;1999,H259&lt;2003),VLOOKUP(K259,Minimas!$A$15:$G$29,6),IF(AND(H259&gt;2002,H259&lt;2005),VLOOKUP(K259,Minimas!$A$15:$G$29,5),IF(AND(H259&gt;2004,H259&lt;2007),VLOOKUP(K259,Minimas!$A$15:$G$29,4),VLOOKUP(K259,Minimas!$A$15:$G$29,3))))),IF(H259&lt;2000,VLOOKUP(K259,Minimas!$H$15:$N$29,7),IF(AND(H259&gt;1999,H259&lt;2003),VLOOKUP(K259,Minimas!$H$15:$N$29,6),IF(AND(H259&gt;2002,H259&lt;2005),VLOOKUP(K259,Minimas!$H$15:$N$29,5),IF(AND(H259&gt;2004,H259&lt;2007),VLOOKUP(K259,Minimas!$H$15:$N$29,4),VLOOKUP(K259,Minimas!$H$15:$N$29,3)))))))</f>
        <v xml:space="preserve"> </v>
      </c>
      <c r="W259" s="107" t="str">
        <f t="shared" si="36"/>
        <v/>
      </c>
      <c r="X259" s="42"/>
      <c r="Y259" s="42"/>
      <c r="AB259" s="113" t="e">
        <f>T259-HLOOKUP(V259,Minimas!$C$3:$CD$12,2,FALSE)</f>
        <v>#VALUE!</v>
      </c>
      <c r="AC259" s="113" t="e">
        <f>T259-HLOOKUP(V259,Minimas!$C$3:$CD$12,3,FALSE)</f>
        <v>#VALUE!</v>
      </c>
      <c r="AD259" s="113" t="e">
        <f>T259-HLOOKUP(V259,Minimas!$C$3:$CD$12,4,FALSE)</f>
        <v>#VALUE!</v>
      </c>
      <c r="AE259" s="113" t="e">
        <f>T259-HLOOKUP(V259,Minimas!$C$3:$CD$12,5,FALSE)</f>
        <v>#VALUE!</v>
      </c>
      <c r="AF259" s="113" t="e">
        <f>T259-HLOOKUP(V259,Minimas!$C$3:$CD$12,6,FALSE)</f>
        <v>#VALUE!</v>
      </c>
      <c r="AG259" s="113" t="e">
        <f>T259-HLOOKUP(V259,Minimas!$C$3:$CD$12,7,FALSE)</f>
        <v>#VALUE!</v>
      </c>
      <c r="AH259" s="113" t="e">
        <f>T259-HLOOKUP(V259,Minimas!$C$3:$CD$12,8,FALSE)</f>
        <v>#VALUE!</v>
      </c>
      <c r="AI259" s="113" t="e">
        <f>T259-HLOOKUP(V259,Minimas!$C$3:$CD$12,9,FALSE)</f>
        <v>#VALUE!</v>
      </c>
      <c r="AJ259" s="113" t="e">
        <f>T259-HLOOKUP(V259,Minimas!$C$3:$CD$12,10,FALSE)</f>
        <v>#VALUE!</v>
      </c>
      <c r="AK259" s="114" t="str">
        <f t="shared" si="37"/>
        <v xml:space="preserve"> </v>
      </c>
      <c r="AL259" s="114"/>
      <c r="AM259" s="114" t="str">
        <f t="shared" si="38"/>
        <v xml:space="preserve"> </v>
      </c>
      <c r="AN259" s="114" t="str">
        <f t="shared" si="39"/>
        <v xml:space="preserve"> </v>
      </c>
      <c r="AO259" s="40"/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  <c r="AZ259" s="40"/>
      <c r="BA259" s="40"/>
      <c r="BB259" s="40"/>
      <c r="BC259" s="40"/>
      <c r="BD259" s="40"/>
      <c r="BE259" s="40"/>
      <c r="BF259" s="40"/>
      <c r="BG259" s="40"/>
      <c r="BH259" s="40"/>
      <c r="BI259" s="40"/>
      <c r="BJ259" s="40"/>
      <c r="BK259" s="40"/>
      <c r="BL259" s="40"/>
      <c r="BM259" s="40"/>
      <c r="BN259" s="40"/>
      <c r="BO259" s="40"/>
      <c r="BP259" s="40"/>
      <c r="BQ259" s="40"/>
      <c r="BR259" s="40"/>
      <c r="BS259" s="40"/>
      <c r="BT259" s="40"/>
      <c r="BU259" s="40"/>
      <c r="BV259" s="40"/>
      <c r="BW259" s="40"/>
      <c r="BX259" s="40"/>
      <c r="BY259" s="40"/>
      <c r="BZ259" s="40"/>
      <c r="CA259" s="40"/>
      <c r="CB259" s="40"/>
      <c r="CC259" s="40"/>
      <c r="CD259" s="40"/>
      <c r="CE259" s="40"/>
      <c r="CF259" s="40"/>
      <c r="CG259" s="40"/>
      <c r="CH259" s="40"/>
      <c r="CI259" s="40"/>
      <c r="CJ259" s="40"/>
      <c r="CK259" s="40"/>
      <c r="CL259" s="40"/>
      <c r="CM259" s="40"/>
      <c r="CN259" s="40"/>
      <c r="CO259" s="40"/>
      <c r="CP259" s="40"/>
      <c r="CQ259" s="40"/>
      <c r="CR259" s="40"/>
      <c r="CS259" s="40"/>
      <c r="CT259" s="40"/>
      <c r="CU259" s="40"/>
      <c r="CV259" s="40"/>
      <c r="CW259" s="40"/>
      <c r="CX259" s="40"/>
      <c r="CY259" s="40"/>
      <c r="CZ259" s="40"/>
      <c r="DA259" s="40"/>
      <c r="DB259" s="40"/>
      <c r="DC259" s="40"/>
    </row>
    <row r="260" spans="2:107" s="5" customFormat="1" ht="30" customHeight="1" x14ac:dyDescent="0.2">
      <c r="B260" s="83"/>
      <c r="C260" s="86"/>
      <c r="D260" s="87"/>
      <c r="E260" s="89"/>
      <c r="F260" s="117"/>
      <c r="G260" s="118"/>
      <c r="H260" s="91"/>
      <c r="I260" s="94"/>
      <c r="J260" s="95"/>
      <c r="K260" s="81"/>
      <c r="L260" s="100"/>
      <c r="M260" s="101"/>
      <c r="N260" s="101"/>
      <c r="O260" s="102" t="str">
        <f t="shared" si="32"/>
        <v/>
      </c>
      <c r="P260" s="100"/>
      <c r="Q260" s="101"/>
      <c r="R260" s="101"/>
      <c r="S260" s="102" t="str">
        <f t="shared" si="33"/>
        <v/>
      </c>
      <c r="T260" s="104" t="str">
        <f t="shared" si="34"/>
        <v/>
      </c>
      <c r="U260" s="105" t="str">
        <f t="shared" si="35"/>
        <v xml:space="preserve">   </v>
      </c>
      <c r="V260" s="106" t="str">
        <f>IF(E260=0," ",IF(E260="H",IF(H260&lt;2000,VLOOKUP(K260,Minimas!$A$15:$G$29,7),IF(AND(H260&gt;1999,H260&lt;2003),VLOOKUP(K260,Minimas!$A$15:$G$29,6),IF(AND(H260&gt;2002,H260&lt;2005),VLOOKUP(K260,Minimas!$A$15:$G$29,5),IF(AND(H260&gt;2004,H260&lt;2007),VLOOKUP(K260,Minimas!$A$15:$G$29,4),VLOOKUP(K260,Minimas!$A$15:$G$29,3))))),IF(H260&lt;2000,VLOOKUP(K260,Minimas!$H$15:$N$29,7),IF(AND(H260&gt;1999,H260&lt;2003),VLOOKUP(K260,Minimas!$H$15:$N$29,6),IF(AND(H260&gt;2002,H260&lt;2005),VLOOKUP(K260,Minimas!$H$15:$N$29,5),IF(AND(H260&gt;2004,H260&lt;2007),VLOOKUP(K260,Minimas!$H$15:$N$29,4),VLOOKUP(K260,Minimas!$H$15:$N$29,3)))))))</f>
        <v xml:space="preserve"> </v>
      </c>
      <c r="W260" s="107" t="str">
        <f t="shared" si="36"/>
        <v/>
      </c>
      <c r="X260" s="42"/>
      <c r="Y260" s="42"/>
      <c r="AB260" s="113" t="e">
        <f>T260-HLOOKUP(V260,Minimas!$C$3:$CD$12,2,FALSE)</f>
        <v>#VALUE!</v>
      </c>
      <c r="AC260" s="113" t="e">
        <f>T260-HLOOKUP(V260,Minimas!$C$3:$CD$12,3,FALSE)</f>
        <v>#VALUE!</v>
      </c>
      <c r="AD260" s="113" t="e">
        <f>T260-HLOOKUP(V260,Minimas!$C$3:$CD$12,4,FALSE)</f>
        <v>#VALUE!</v>
      </c>
      <c r="AE260" s="113" t="e">
        <f>T260-HLOOKUP(V260,Minimas!$C$3:$CD$12,5,FALSE)</f>
        <v>#VALUE!</v>
      </c>
      <c r="AF260" s="113" t="e">
        <f>T260-HLOOKUP(V260,Minimas!$C$3:$CD$12,6,FALSE)</f>
        <v>#VALUE!</v>
      </c>
      <c r="AG260" s="113" t="e">
        <f>T260-HLOOKUP(V260,Minimas!$C$3:$CD$12,7,FALSE)</f>
        <v>#VALUE!</v>
      </c>
      <c r="AH260" s="113" t="e">
        <f>T260-HLOOKUP(V260,Minimas!$C$3:$CD$12,8,FALSE)</f>
        <v>#VALUE!</v>
      </c>
      <c r="AI260" s="113" t="e">
        <f>T260-HLOOKUP(V260,Minimas!$C$3:$CD$12,9,FALSE)</f>
        <v>#VALUE!</v>
      </c>
      <c r="AJ260" s="113" t="e">
        <f>T260-HLOOKUP(V260,Minimas!$C$3:$CD$12,10,FALSE)</f>
        <v>#VALUE!</v>
      </c>
      <c r="AK260" s="114" t="str">
        <f t="shared" si="37"/>
        <v xml:space="preserve"> </v>
      </c>
      <c r="AL260" s="114"/>
      <c r="AM260" s="114" t="str">
        <f t="shared" si="38"/>
        <v xml:space="preserve"> </v>
      </c>
      <c r="AN260" s="114" t="str">
        <f t="shared" si="39"/>
        <v xml:space="preserve"> </v>
      </c>
      <c r="AO260" s="40"/>
      <c r="AP260" s="40"/>
      <c r="AQ260" s="40"/>
      <c r="AR260" s="40"/>
      <c r="AS260" s="40"/>
      <c r="AT260" s="40"/>
      <c r="AU260" s="40"/>
      <c r="AV260" s="40"/>
      <c r="AW260" s="40"/>
      <c r="AX260" s="40"/>
      <c r="AY260" s="40"/>
      <c r="AZ260" s="40"/>
      <c r="BA260" s="40"/>
      <c r="BB260" s="40"/>
      <c r="BC260" s="40"/>
      <c r="BD260" s="40"/>
      <c r="BE260" s="40"/>
      <c r="BF260" s="40"/>
      <c r="BG260" s="40"/>
      <c r="BH260" s="40"/>
      <c r="BI260" s="40"/>
      <c r="BJ260" s="40"/>
      <c r="BK260" s="40"/>
      <c r="BL260" s="40"/>
      <c r="BM260" s="40"/>
      <c r="BN260" s="40"/>
      <c r="BO260" s="40"/>
      <c r="BP260" s="40"/>
      <c r="BQ260" s="40"/>
      <c r="BR260" s="40"/>
      <c r="BS260" s="40"/>
      <c r="BT260" s="40"/>
      <c r="BU260" s="40"/>
      <c r="BV260" s="40"/>
      <c r="BW260" s="40"/>
      <c r="BX260" s="40"/>
      <c r="BY260" s="40"/>
      <c r="BZ260" s="40"/>
      <c r="CA260" s="40"/>
      <c r="CB260" s="40"/>
      <c r="CC260" s="40"/>
      <c r="CD260" s="40"/>
      <c r="CE260" s="40"/>
      <c r="CF260" s="40"/>
      <c r="CG260" s="40"/>
      <c r="CH260" s="40"/>
      <c r="CI260" s="40"/>
      <c r="CJ260" s="40"/>
      <c r="CK260" s="40"/>
      <c r="CL260" s="40"/>
      <c r="CM260" s="40"/>
      <c r="CN260" s="40"/>
      <c r="CO260" s="40"/>
      <c r="CP260" s="40"/>
      <c r="CQ260" s="40"/>
      <c r="CR260" s="40"/>
      <c r="CS260" s="40"/>
      <c r="CT260" s="40"/>
      <c r="CU260" s="40"/>
      <c r="CV260" s="40"/>
      <c r="CW260" s="40"/>
      <c r="CX260" s="40"/>
      <c r="CY260" s="40"/>
      <c r="CZ260" s="40"/>
      <c r="DA260" s="40"/>
      <c r="DB260" s="40"/>
      <c r="DC260" s="40"/>
    </row>
    <row r="261" spans="2:107" s="5" customFormat="1" ht="30" customHeight="1" x14ac:dyDescent="0.2">
      <c r="B261" s="83"/>
      <c r="C261" s="86"/>
      <c r="D261" s="87"/>
      <c r="E261" s="89"/>
      <c r="F261" s="117"/>
      <c r="G261" s="118"/>
      <c r="H261" s="91"/>
      <c r="I261" s="94"/>
      <c r="J261" s="95"/>
      <c r="K261" s="81"/>
      <c r="L261" s="100"/>
      <c r="M261" s="101"/>
      <c r="N261" s="101"/>
      <c r="O261" s="102" t="str">
        <f t="shared" si="32"/>
        <v/>
      </c>
      <c r="P261" s="100"/>
      <c r="Q261" s="101"/>
      <c r="R261" s="101"/>
      <c r="S261" s="102" t="str">
        <f t="shared" si="33"/>
        <v/>
      </c>
      <c r="T261" s="104" t="str">
        <f t="shared" si="34"/>
        <v/>
      </c>
      <c r="U261" s="105" t="str">
        <f t="shared" si="35"/>
        <v xml:space="preserve">   </v>
      </c>
      <c r="V261" s="106" t="str">
        <f>IF(E261=0," ",IF(E261="H",IF(H261&lt;2000,VLOOKUP(K261,Minimas!$A$15:$G$29,7),IF(AND(H261&gt;1999,H261&lt;2003),VLOOKUP(K261,Minimas!$A$15:$G$29,6),IF(AND(H261&gt;2002,H261&lt;2005),VLOOKUP(K261,Minimas!$A$15:$G$29,5),IF(AND(H261&gt;2004,H261&lt;2007),VLOOKUP(K261,Minimas!$A$15:$G$29,4),VLOOKUP(K261,Minimas!$A$15:$G$29,3))))),IF(H261&lt;2000,VLOOKUP(K261,Minimas!$H$15:$N$29,7),IF(AND(H261&gt;1999,H261&lt;2003),VLOOKUP(K261,Minimas!$H$15:$N$29,6),IF(AND(H261&gt;2002,H261&lt;2005),VLOOKUP(K261,Minimas!$H$15:$N$29,5),IF(AND(H261&gt;2004,H261&lt;2007),VLOOKUP(K261,Minimas!$H$15:$N$29,4),VLOOKUP(K261,Minimas!$H$15:$N$29,3)))))))</f>
        <v xml:space="preserve"> </v>
      </c>
      <c r="W261" s="107" t="str">
        <f t="shared" si="36"/>
        <v/>
      </c>
      <c r="X261" s="42"/>
      <c r="Y261" s="42"/>
      <c r="AB261" s="113" t="e">
        <f>T261-HLOOKUP(V261,Minimas!$C$3:$CD$12,2,FALSE)</f>
        <v>#VALUE!</v>
      </c>
      <c r="AC261" s="113" t="e">
        <f>T261-HLOOKUP(V261,Minimas!$C$3:$CD$12,3,FALSE)</f>
        <v>#VALUE!</v>
      </c>
      <c r="AD261" s="113" t="e">
        <f>T261-HLOOKUP(V261,Minimas!$C$3:$CD$12,4,FALSE)</f>
        <v>#VALUE!</v>
      </c>
      <c r="AE261" s="113" t="e">
        <f>T261-HLOOKUP(V261,Minimas!$C$3:$CD$12,5,FALSE)</f>
        <v>#VALUE!</v>
      </c>
      <c r="AF261" s="113" t="e">
        <f>T261-HLOOKUP(V261,Minimas!$C$3:$CD$12,6,FALSE)</f>
        <v>#VALUE!</v>
      </c>
      <c r="AG261" s="113" t="e">
        <f>T261-HLOOKUP(V261,Minimas!$C$3:$CD$12,7,FALSE)</f>
        <v>#VALUE!</v>
      </c>
      <c r="AH261" s="113" t="e">
        <f>T261-HLOOKUP(V261,Minimas!$C$3:$CD$12,8,FALSE)</f>
        <v>#VALUE!</v>
      </c>
      <c r="AI261" s="113" t="e">
        <f>T261-HLOOKUP(V261,Minimas!$C$3:$CD$12,9,FALSE)</f>
        <v>#VALUE!</v>
      </c>
      <c r="AJ261" s="113" t="e">
        <f>T261-HLOOKUP(V261,Minimas!$C$3:$CD$12,10,FALSE)</f>
        <v>#VALUE!</v>
      </c>
      <c r="AK261" s="114" t="str">
        <f t="shared" si="37"/>
        <v xml:space="preserve"> </v>
      </c>
      <c r="AL261" s="114"/>
      <c r="AM261" s="114" t="str">
        <f t="shared" si="38"/>
        <v xml:space="preserve"> </v>
      </c>
      <c r="AN261" s="114" t="str">
        <f t="shared" si="39"/>
        <v xml:space="preserve"> </v>
      </c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/>
      <c r="AZ261" s="40"/>
      <c r="BA261" s="40"/>
      <c r="BB261" s="40"/>
      <c r="BC261" s="40"/>
      <c r="BD261" s="40"/>
      <c r="BE261" s="40"/>
      <c r="BF261" s="40"/>
      <c r="BG261" s="40"/>
      <c r="BH261" s="40"/>
      <c r="BI261" s="40"/>
      <c r="BJ261" s="40"/>
      <c r="BK261" s="40"/>
      <c r="BL261" s="40"/>
      <c r="BM261" s="40"/>
      <c r="BN261" s="40"/>
      <c r="BO261" s="40"/>
      <c r="BP261" s="40"/>
      <c r="BQ261" s="40"/>
      <c r="BR261" s="40"/>
      <c r="BS261" s="40"/>
      <c r="BT261" s="40"/>
      <c r="BU261" s="40"/>
      <c r="BV261" s="40"/>
      <c r="BW261" s="40"/>
      <c r="BX261" s="40"/>
      <c r="BY261" s="40"/>
      <c r="BZ261" s="40"/>
      <c r="CA261" s="40"/>
      <c r="CB261" s="40"/>
      <c r="CC261" s="40"/>
      <c r="CD261" s="40"/>
      <c r="CE261" s="40"/>
      <c r="CF261" s="40"/>
      <c r="CG261" s="40"/>
      <c r="CH261" s="40"/>
      <c r="CI261" s="40"/>
      <c r="CJ261" s="40"/>
      <c r="CK261" s="40"/>
      <c r="CL261" s="40"/>
      <c r="CM261" s="40"/>
      <c r="CN261" s="40"/>
      <c r="CO261" s="40"/>
      <c r="CP261" s="40"/>
      <c r="CQ261" s="40"/>
      <c r="CR261" s="40"/>
      <c r="CS261" s="40"/>
      <c r="CT261" s="40"/>
      <c r="CU261" s="40"/>
      <c r="CV261" s="40"/>
      <c r="CW261" s="40"/>
      <c r="CX261" s="40"/>
      <c r="CY261" s="40"/>
      <c r="CZ261" s="40"/>
      <c r="DA261" s="40"/>
      <c r="DB261" s="40"/>
      <c r="DC261" s="40"/>
    </row>
    <row r="262" spans="2:107" s="5" customFormat="1" ht="30" customHeight="1" x14ac:dyDescent="0.2">
      <c r="B262" s="83"/>
      <c r="C262" s="86"/>
      <c r="D262" s="87"/>
      <c r="E262" s="89"/>
      <c r="F262" s="117"/>
      <c r="G262" s="118"/>
      <c r="H262" s="91"/>
      <c r="I262" s="94"/>
      <c r="J262" s="95"/>
      <c r="K262" s="81"/>
      <c r="L262" s="100"/>
      <c r="M262" s="101"/>
      <c r="N262" s="101"/>
      <c r="O262" s="102" t="str">
        <f t="shared" si="32"/>
        <v/>
      </c>
      <c r="P262" s="100"/>
      <c r="Q262" s="101"/>
      <c r="R262" s="101"/>
      <c r="S262" s="102" t="str">
        <f t="shared" si="33"/>
        <v/>
      </c>
      <c r="T262" s="104" t="str">
        <f t="shared" si="34"/>
        <v/>
      </c>
      <c r="U262" s="105" t="str">
        <f t="shared" si="35"/>
        <v xml:space="preserve">   </v>
      </c>
      <c r="V262" s="106" t="str">
        <f>IF(E262=0," ",IF(E262="H",IF(H262&lt;2000,VLOOKUP(K262,Minimas!$A$15:$G$29,7),IF(AND(H262&gt;1999,H262&lt;2003),VLOOKUP(K262,Minimas!$A$15:$G$29,6),IF(AND(H262&gt;2002,H262&lt;2005),VLOOKUP(K262,Minimas!$A$15:$G$29,5),IF(AND(H262&gt;2004,H262&lt;2007),VLOOKUP(K262,Minimas!$A$15:$G$29,4),VLOOKUP(K262,Minimas!$A$15:$G$29,3))))),IF(H262&lt;2000,VLOOKUP(K262,Minimas!$H$15:$N$29,7),IF(AND(H262&gt;1999,H262&lt;2003),VLOOKUP(K262,Minimas!$H$15:$N$29,6),IF(AND(H262&gt;2002,H262&lt;2005),VLOOKUP(K262,Minimas!$H$15:$N$29,5),IF(AND(H262&gt;2004,H262&lt;2007),VLOOKUP(K262,Minimas!$H$15:$N$29,4),VLOOKUP(K262,Minimas!$H$15:$N$29,3)))))))</f>
        <v xml:space="preserve"> </v>
      </c>
      <c r="W262" s="107" t="str">
        <f t="shared" si="36"/>
        <v/>
      </c>
      <c r="X262" s="42"/>
      <c r="Y262" s="42"/>
      <c r="AB262" s="113" t="e">
        <f>T262-HLOOKUP(V262,Minimas!$C$3:$CD$12,2,FALSE)</f>
        <v>#VALUE!</v>
      </c>
      <c r="AC262" s="113" t="e">
        <f>T262-HLOOKUP(V262,Minimas!$C$3:$CD$12,3,FALSE)</f>
        <v>#VALUE!</v>
      </c>
      <c r="AD262" s="113" t="e">
        <f>T262-HLOOKUP(V262,Minimas!$C$3:$CD$12,4,FALSE)</f>
        <v>#VALUE!</v>
      </c>
      <c r="AE262" s="113" t="e">
        <f>T262-HLOOKUP(V262,Minimas!$C$3:$CD$12,5,FALSE)</f>
        <v>#VALUE!</v>
      </c>
      <c r="AF262" s="113" t="e">
        <f>T262-HLOOKUP(V262,Minimas!$C$3:$CD$12,6,FALSE)</f>
        <v>#VALUE!</v>
      </c>
      <c r="AG262" s="113" t="e">
        <f>T262-HLOOKUP(V262,Minimas!$C$3:$CD$12,7,FALSE)</f>
        <v>#VALUE!</v>
      </c>
      <c r="AH262" s="113" t="e">
        <f>T262-HLOOKUP(V262,Minimas!$C$3:$CD$12,8,FALSE)</f>
        <v>#VALUE!</v>
      </c>
      <c r="AI262" s="113" t="e">
        <f>T262-HLOOKUP(V262,Minimas!$C$3:$CD$12,9,FALSE)</f>
        <v>#VALUE!</v>
      </c>
      <c r="AJ262" s="113" t="e">
        <f>T262-HLOOKUP(V262,Minimas!$C$3:$CD$12,10,FALSE)</f>
        <v>#VALUE!</v>
      </c>
      <c r="AK262" s="114" t="str">
        <f t="shared" si="37"/>
        <v xml:space="preserve"> </v>
      </c>
      <c r="AL262" s="114"/>
      <c r="AM262" s="114" t="str">
        <f t="shared" si="38"/>
        <v xml:space="preserve"> </v>
      </c>
      <c r="AN262" s="114" t="str">
        <f t="shared" si="39"/>
        <v xml:space="preserve"> </v>
      </c>
      <c r="AO262" s="40"/>
      <c r="AP262" s="40"/>
      <c r="AQ262" s="40"/>
      <c r="AR262" s="40"/>
      <c r="AS262" s="40"/>
      <c r="AT262" s="40"/>
      <c r="AU262" s="40"/>
      <c r="AV262" s="40"/>
      <c r="AW262" s="40"/>
      <c r="AX262" s="40"/>
      <c r="AY262" s="40"/>
      <c r="AZ262" s="40"/>
      <c r="BA262" s="40"/>
      <c r="BB262" s="40"/>
      <c r="BC262" s="40"/>
      <c r="BD262" s="40"/>
      <c r="BE262" s="40"/>
      <c r="BF262" s="40"/>
      <c r="BG262" s="40"/>
      <c r="BH262" s="40"/>
      <c r="BI262" s="40"/>
      <c r="BJ262" s="40"/>
      <c r="BK262" s="40"/>
      <c r="BL262" s="40"/>
      <c r="BM262" s="40"/>
      <c r="BN262" s="40"/>
      <c r="BO262" s="40"/>
      <c r="BP262" s="40"/>
      <c r="BQ262" s="40"/>
      <c r="BR262" s="40"/>
      <c r="BS262" s="40"/>
      <c r="BT262" s="40"/>
      <c r="BU262" s="40"/>
      <c r="BV262" s="40"/>
      <c r="BW262" s="40"/>
      <c r="BX262" s="40"/>
      <c r="BY262" s="40"/>
      <c r="BZ262" s="40"/>
      <c r="CA262" s="40"/>
      <c r="CB262" s="40"/>
      <c r="CC262" s="40"/>
      <c r="CD262" s="40"/>
      <c r="CE262" s="40"/>
      <c r="CF262" s="40"/>
      <c r="CG262" s="40"/>
      <c r="CH262" s="40"/>
      <c r="CI262" s="40"/>
      <c r="CJ262" s="40"/>
      <c r="CK262" s="40"/>
      <c r="CL262" s="40"/>
      <c r="CM262" s="40"/>
      <c r="CN262" s="40"/>
      <c r="CO262" s="40"/>
      <c r="CP262" s="40"/>
      <c r="CQ262" s="40"/>
      <c r="CR262" s="40"/>
      <c r="CS262" s="40"/>
      <c r="CT262" s="40"/>
      <c r="CU262" s="40"/>
      <c r="CV262" s="40"/>
      <c r="CW262" s="40"/>
      <c r="CX262" s="40"/>
      <c r="CY262" s="40"/>
      <c r="CZ262" s="40"/>
      <c r="DA262" s="40"/>
      <c r="DB262" s="40"/>
      <c r="DC262" s="40"/>
    </row>
    <row r="263" spans="2:107" s="5" customFormat="1" ht="30" customHeight="1" x14ac:dyDescent="0.2">
      <c r="B263" s="83"/>
      <c r="C263" s="86"/>
      <c r="D263" s="87"/>
      <c r="E263" s="89"/>
      <c r="F263" s="117"/>
      <c r="G263" s="118"/>
      <c r="H263" s="91"/>
      <c r="I263" s="94"/>
      <c r="J263" s="95"/>
      <c r="K263" s="81"/>
      <c r="L263" s="100"/>
      <c r="M263" s="101"/>
      <c r="N263" s="101"/>
      <c r="O263" s="102" t="str">
        <f t="shared" si="32"/>
        <v/>
      </c>
      <c r="P263" s="100"/>
      <c r="Q263" s="101"/>
      <c r="R263" s="101"/>
      <c r="S263" s="102" t="str">
        <f t="shared" si="33"/>
        <v/>
      </c>
      <c r="T263" s="104" t="str">
        <f t="shared" si="34"/>
        <v/>
      </c>
      <c r="U263" s="105" t="str">
        <f t="shared" si="35"/>
        <v xml:space="preserve">   </v>
      </c>
      <c r="V263" s="106" t="str">
        <f>IF(E263=0," ",IF(E263="H",IF(H263&lt;2000,VLOOKUP(K263,Minimas!$A$15:$G$29,7),IF(AND(H263&gt;1999,H263&lt;2003),VLOOKUP(K263,Minimas!$A$15:$G$29,6),IF(AND(H263&gt;2002,H263&lt;2005),VLOOKUP(K263,Minimas!$A$15:$G$29,5),IF(AND(H263&gt;2004,H263&lt;2007),VLOOKUP(K263,Minimas!$A$15:$G$29,4),VLOOKUP(K263,Minimas!$A$15:$G$29,3))))),IF(H263&lt;2000,VLOOKUP(K263,Minimas!$H$15:$N$29,7),IF(AND(H263&gt;1999,H263&lt;2003),VLOOKUP(K263,Minimas!$H$15:$N$29,6),IF(AND(H263&gt;2002,H263&lt;2005),VLOOKUP(K263,Minimas!$H$15:$N$29,5),IF(AND(H263&gt;2004,H263&lt;2007),VLOOKUP(K263,Minimas!$H$15:$N$29,4),VLOOKUP(K263,Minimas!$H$15:$N$29,3)))))))</f>
        <v xml:space="preserve"> </v>
      </c>
      <c r="W263" s="107" t="str">
        <f t="shared" si="36"/>
        <v/>
      </c>
      <c r="X263" s="42"/>
      <c r="Y263" s="42"/>
      <c r="AB263" s="113" t="e">
        <f>T263-HLOOKUP(V263,Minimas!$C$3:$CD$12,2,FALSE)</f>
        <v>#VALUE!</v>
      </c>
      <c r="AC263" s="113" t="e">
        <f>T263-HLOOKUP(V263,Minimas!$C$3:$CD$12,3,FALSE)</f>
        <v>#VALUE!</v>
      </c>
      <c r="AD263" s="113" t="e">
        <f>T263-HLOOKUP(V263,Minimas!$C$3:$CD$12,4,FALSE)</f>
        <v>#VALUE!</v>
      </c>
      <c r="AE263" s="113" t="e">
        <f>T263-HLOOKUP(V263,Minimas!$C$3:$CD$12,5,FALSE)</f>
        <v>#VALUE!</v>
      </c>
      <c r="AF263" s="113" t="e">
        <f>T263-HLOOKUP(V263,Minimas!$C$3:$CD$12,6,FALSE)</f>
        <v>#VALUE!</v>
      </c>
      <c r="AG263" s="113" t="e">
        <f>T263-HLOOKUP(V263,Minimas!$C$3:$CD$12,7,FALSE)</f>
        <v>#VALUE!</v>
      </c>
      <c r="AH263" s="113" t="e">
        <f>T263-HLOOKUP(V263,Minimas!$C$3:$CD$12,8,FALSE)</f>
        <v>#VALUE!</v>
      </c>
      <c r="AI263" s="113" t="e">
        <f>T263-HLOOKUP(V263,Minimas!$C$3:$CD$12,9,FALSE)</f>
        <v>#VALUE!</v>
      </c>
      <c r="AJ263" s="113" t="e">
        <f>T263-HLOOKUP(V263,Minimas!$C$3:$CD$12,10,FALSE)</f>
        <v>#VALUE!</v>
      </c>
      <c r="AK263" s="114" t="str">
        <f t="shared" si="37"/>
        <v xml:space="preserve"> </v>
      </c>
      <c r="AL263" s="114"/>
      <c r="AM263" s="114" t="str">
        <f t="shared" si="38"/>
        <v xml:space="preserve"> </v>
      </c>
      <c r="AN263" s="114" t="str">
        <f t="shared" si="39"/>
        <v xml:space="preserve"> </v>
      </c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40"/>
      <c r="AZ263" s="40"/>
      <c r="BA263" s="40"/>
      <c r="BB263" s="40"/>
      <c r="BC263" s="40"/>
      <c r="BD263" s="40"/>
      <c r="BE263" s="40"/>
      <c r="BF263" s="40"/>
      <c r="BG263" s="40"/>
      <c r="BH263" s="40"/>
      <c r="BI263" s="40"/>
      <c r="BJ263" s="40"/>
      <c r="BK263" s="40"/>
      <c r="BL263" s="40"/>
      <c r="BM263" s="40"/>
      <c r="BN263" s="40"/>
      <c r="BO263" s="40"/>
      <c r="BP263" s="40"/>
      <c r="BQ263" s="40"/>
      <c r="BR263" s="40"/>
      <c r="BS263" s="40"/>
      <c r="BT263" s="40"/>
      <c r="BU263" s="40"/>
      <c r="BV263" s="40"/>
      <c r="BW263" s="40"/>
      <c r="BX263" s="40"/>
      <c r="BY263" s="40"/>
      <c r="BZ263" s="40"/>
      <c r="CA263" s="40"/>
      <c r="CB263" s="40"/>
      <c r="CC263" s="40"/>
      <c r="CD263" s="40"/>
      <c r="CE263" s="40"/>
      <c r="CF263" s="40"/>
      <c r="CG263" s="40"/>
      <c r="CH263" s="40"/>
      <c r="CI263" s="40"/>
      <c r="CJ263" s="40"/>
      <c r="CK263" s="40"/>
      <c r="CL263" s="40"/>
      <c r="CM263" s="40"/>
      <c r="CN263" s="40"/>
      <c r="CO263" s="40"/>
      <c r="CP263" s="40"/>
      <c r="CQ263" s="40"/>
      <c r="CR263" s="40"/>
      <c r="CS263" s="40"/>
      <c r="CT263" s="40"/>
      <c r="CU263" s="40"/>
      <c r="CV263" s="40"/>
      <c r="CW263" s="40"/>
      <c r="CX263" s="40"/>
      <c r="CY263" s="40"/>
      <c r="CZ263" s="40"/>
      <c r="DA263" s="40"/>
      <c r="DB263" s="40"/>
      <c r="DC263" s="40"/>
    </row>
    <row r="264" spans="2:107" s="5" customFormat="1" ht="30" customHeight="1" x14ac:dyDescent="0.2">
      <c r="B264" s="83"/>
      <c r="C264" s="86"/>
      <c r="D264" s="87"/>
      <c r="E264" s="89"/>
      <c r="F264" s="117"/>
      <c r="G264" s="118"/>
      <c r="H264" s="91"/>
      <c r="I264" s="94"/>
      <c r="J264" s="95"/>
      <c r="K264" s="81"/>
      <c r="L264" s="100"/>
      <c r="M264" s="101"/>
      <c r="N264" s="101"/>
      <c r="O264" s="102" t="str">
        <f t="shared" si="32"/>
        <v/>
      </c>
      <c r="P264" s="100"/>
      <c r="Q264" s="101"/>
      <c r="R264" s="101"/>
      <c r="S264" s="102" t="str">
        <f t="shared" si="33"/>
        <v/>
      </c>
      <c r="T264" s="104" t="str">
        <f t="shared" si="34"/>
        <v/>
      </c>
      <c r="U264" s="105" t="str">
        <f t="shared" si="35"/>
        <v xml:space="preserve">   </v>
      </c>
      <c r="V264" s="106" t="str">
        <f>IF(E264=0," ",IF(E264="H",IF(H264&lt;2000,VLOOKUP(K264,Minimas!$A$15:$G$29,7),IF(AND(H264&gt;1999,H264&lt;2003),VLOOKUP(K264,Minimas!$A$15:$G$29,6),IF(AND(H264&gt;2002,H264&lt;2005),VLOOKUP(K264,Minimas!$A$15:$G$29,5),IF(AND(H264&gt;2004,H264&lt;2007),VLOOKUP(K264,Minimas!$A$15:$G$29,4),VLOOKUP(K264,Minimas!$A$15:$G$29,3))))),IF(H264&lt;2000,VLOOKUP(K264,Minimas!$H$15:$N$29,7),IF(AND(H264&gt;1999,H264&lt;2003),VLOOKUP(K264,Minimas!$H$15:$N$29,6),IF(AND(H264&gt;2002,H264&lt;2005),VLOOKUP(K264,Minimas!$H$15:$N$29,5),IF(AND(H264&gt;2004,H264&lt;2007),VLOOKUP(K264,Minimas!$H$15:$N$29,4),VLOOKUP(K264,Minimas!$H$15:$N$29,3)))))))</f>
        <v xml:space="preserve"> </v>
      </c>
      <c r="W264" s="107" t="str">
        <f t="shared" si="36"/>
        <v/>
      </c>
      <c r="X264" s="42"/>
      <c r="Y264" s="42"/>
      <c r="AB264" s="113" t="e">
        <f>T264-HLOOKUP(V264,Minimas!$C$3:$CD$12,2,FALSE)</f>
        <v>#VALUE!</v>
      </c>
      <c r="AC264" s="113" t="e">
        <f>T264-HLOOKUP(V264,Minimas!$C$3:$CD$12,3,FALSE)</f>
        <v>#VALUE!</v>
      </c>
      <c r="AD264" s="113" t="e">
        <f>T264-HLOOKUP(V264,Minimas!$C$3:$CD$12,4,FALSE)</f>
        <v>#VALUE!</v>
      </c>
      <c r="AE264" s="113" t="e">
        <f>T264-HLOOKUP(V264,Minimas!$C$3:$CD$12,5,FALSE)</f>
        <v>#VALUE!</v>
      </c>
      <c r="AF264" s="113" t="e">
        <f>T264-HLOOKUP(V264,Minimas!$C$3:$CD$12,6,FALSE)</f>
        <v>#VALUE!</v>
      </c>
      <c r="AG264" s="113" t="e">
        <f>T264-HLOOKUP(V264,Minimas!$C$3:$CD$12,7,FALSE)</f>
        <v>#VALUE!</v>
      </c>
      <c r="AH264" s="113" t="e">
        <f>T264-HLOOKUP(V264,Minimas!$C$3:$CD$12,8,FALSE)</f>
        <v>#VALUE!</v>
      </c>
      <c r="AI264" s="113" t="e">
        <f>T264-HLOOKUP(V264,Minimas!$C$3:$CD$12,9,FALSE)</f>
        <v>#VALUE!</v>
      </c>
      <c r="AJ264" s="113" t="e">
        <f>T264-HLOOKUP(V264,Minimas!$C$3:$CD$12,10,FALSE)</f>
        <v>#VALUE!</v>
      </c>
      <c r="AK264" s="114" t="str">
        <f t="shared" si="37"/>
        <v xml:space="preserve"> </v>
      </c>
      <c r="AL264" s="114"/>
      <c r="AM264" s="114" t="str">
        <f t="shared" si="38"/>
        <v xml:space="preserve"> </v>
      </c>
      <c r="AN264" s="114" t="str">
        <f t="shared" si="39"/>
        <v xml:space="preserve"> </v>
      </c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40"/>
      <c r="BR264" s="40"/>
      <c r="BS264" s="40"/>
      <c r="BT264" s="40"/>
      <c r="BU264" s="40"/>
      <c r="BV264" s="40"/>
      <c r="BW264" s="40"/>
      <c r="BX264" s="40"/>
      <c r="BY264" s="40"/>
      <c r="BZ264" s="40"/>
      <c r="CA264" s="40"/>
      <c r="CB264" s="40"/>
      <c r="CC264" s="40"/>
      <c r="CD264" s="40"/>
      <c r="CE264" s="40"/>
      <c r="CF264" s="40"/>
      <c r="CG264" s="40"/>
      <c r="CH264" s="40"/>
      <c r="CI264" s="40"/>
      <c r="CJ264" s="40"/>
      <c r="CK264" s="40"/>
      <c r="CL264" s="40"/>
      <c r="CM264" s="40"/>
      <c r="CN264" s="40"/>
      <c r="CO264" s="40"/>
      <c r="CP264" s="40"/>
      <c r="CQ264" s="40"/>
      <c r="CR264" s="40"/>
      <c r="CS264" s="40"/>
      <c r="CT264" s="40"/>
      <c r="CU264" s="40"/>
      <c r="CV264" s="40"/>
      <c r="CW264" s="40"/>
      <c r="CX264" s="40"/>
      <c r="CY264" s="40"/>
      <c r="CZ264" s="40"/>
      <c r="DA264" s="40"/>
      <c r="DB264" s="40"/>
      <c r="DC264" s="40"/>
    </row>
    <row r="265" spans="2:107" s="5" customFormat="1" ht="30" customHeight="1" x14ac:dyDescent="0.2">
      <c r="B265" s="83"/>
      <c r="C265" s="86"/>
      <c r="D265" s="87"/>
      <c r="E265" s="89"/>
      <c r="F265" s="117"/>
      <c r="G265" s="118"/>
      <c r="H265" s="91"/>
      <c r="I265" s="94"/>
      <c r="J265" s="95"/>
      <c r="K265" s="81"/>
      <c r="L265" s="100"/>
      <c r="M265" s="101"/>
      <c r="N265" s="101"/>
      <c r="O265" s="102" t="str">
        <f t="shared" si="32"/>
        <v/>
      </c>
      <c r="P265" s="100"/>
      <c r="Q265" s="101"/>
      <c r="R265" s="101"/>
      <c r="S265" s="102" t="str">
        <f t="shared" si="33"/>
        <v/>
      </c>
      <c r="T265" s="104" t="str">
        <f t="shared" si="34"/>
        <v/>
      </c>
      <c r="U265" s="105" t="str">
        <f t="shared" si="35"/>
        <v xml:space="preserve">   </v>
      </c>
      <c r="V265" s="106" t="str">
        <f>IF(E265=0," ",IF(E265="H",IF(H265&lt;2000,VLOOKUP(K265,Minimas!$A$15:$G$29,7),IF(AND(H265&gt;1999,H265&lt;2003),VLOOKUP(K265,Minimas!$A$15:$G$29,6),IF(AND(H265&gt;2002,H265&lt;2005),VLOOKUP(K265,Minimas!$A$15:$G$29,5),IF(AND(H265&gt;2004,H265&lt;2007),VLOOKUP(K265,Minimas!$A$15:$G$29,4),VLOOKUP(K265,Minimas!$A$15:$G$29,3))))),IF(H265&lt;2000,VLOOKUP(K265,Minimas!$H$15:$N$29,7),IF(AND(H265&gt;1999,H265&lt;2003),VLOOKUP(K265,Minimas!$H$15:$N$29,6),IF(AND(H265&gt;2002,H265&lt;2005),VLOOKUP(K265,Minimas!$H$15:$N$29,5),IF(AND(H265&gt;2004,H265&lt;2007),VLOOKUP(K265,Minimas!$H$15:$N$29,4),VLOOKUP(K265,Minimas!$H$15:$N$29,3)))))))</f>
        <v xml:space="preserve"> </v>
      </c>
      <c r="W265" s="107" t="str">
        <f t="shared" si="36"/>
        <v/>
      </c>
      <c r="X265" s="42"/>
      <c r="Y265" s="42"/>
      <c r="AB265" s="113" t="e">
        <f>T265-HLOOKUP(V265,Minimas!$C$3:$CD$12,2,FALSE)</f>
        <v>#VALUE!</v>
      </c>
      <c r="AC265" s="113" t="e">
        <f>T265-HLOOKUP(V265,Minimas!$C$3:$CD$12,3,FALSE)</f>
        <v>#VALUE!</v>
      </c>
      <c r="AD265" s="113" t="e">
        <f>T265-HLOOKUP(V265,Minimas!$C$3:$CD$12,4,FALSE)</f>
        <v>#VALUE!</v>
      </c>
      <c r="AE265" s="113" t="e">
        <f>T265-HLOOKUP(V265,Minimas!$C$3:$CD$12,5,FALSE)</f>
        <v>#VALUE!</v>
      </c>
      <c r="AF265" s="113" t="e">
        <f>T265-HLOOKUP(V265,Minimas!$C$3:$CD$12,6,FALSE)</f>
        <v>#VALUE!</v>
      </c>
      <c r="AG265" s="113" t="e">
        <f>T265-HLOOKUP(V265,Minimas!$C$3:$CD$12,7,FALSE)</f>
        <v>#VALUE!</v>
      </c>
      <c r="AH265" s="113" t="e">
        <f>T265-HLOOKUP(V265,Minimas!$C$3:$CD$12,8,FALSE)</f>
        <v>#VALUE!</v>
      </c>
      <c r="AI265" s="113" t="e">
        <f>T265-HLOOKUP(V265,Minimas!$C$3:$CD$12,9,FALSE)</f>
        <v>#VALUE!</v>
      </c>
      <c r="AJ265" s="113" t="e">
        <f>T265-HLOOKUP(V265,Minimas!$C$3:$CD$12,10,FALSE)</f>
        <v>#VALUE!</v>
      </c>
      <c r="AK265" s="114" t="str">
        <f t="shared" si="37"/>
        <v xml:space="preserve"> </v>
      </c>
      <c r="AL265" s="114"/>
      <c r="AM265" s="114" t="str">
        <f t="shared" si="38"/>
        <v xml:space="preserve"> </v>
      </c>
      <c r="AN265" s="114" t="str">
        <f t="shared" si="39"/>
        <v xml:space="preserve"> </v>
      </c>
      <c r="AO265" s="40"/>
      <c r="AP265" s="40"/>
      <c r="AQ265" s="40"/>
      <c r="AR265" s="40"/>
      <c r="AS265" s="40"/>
      <c r="AT265" s="40"/>
      <c r="AU265" s="40"/>
      <c r="AV265" s="40"/>
      <c r="AW265" s="40"/>
      <c r="AX265" s="40"/>
      <c r="AY265" s="40"/>
      <c r="AZ265" s="40"/>
      <c r="BA265" s="40"/>
      <c r="BB265" s="40"/>
      <c r="BC265" s="40"/>
      <c r="BD265" s="40"/>
      <c r="BE265" s="40"/>
      <c r="BF265" s="40"/>
      <c r="BG265" s="40"/>
      <c r="BH265" s="40"/>
      <c r="BI265" s="40"/>
      <c r="BJ265" s="40"/>
      <c r="BK265" s="40"/>
      <c r="BL265" s="40"/>
      <c r="BM265" s="40"/>
      <c r="BN265" s="40"/>
      <c r="BO265" s="40"/>
      <c r="BP265" s="40"/>
      <c r="BQ265" s="40"/>
      <c r="BR265" s="40"/>
      <c r="BS265" s="40"/>
      <c r="BT265" s="40"/>
      <c r="BU265" s="40"/>
      <c r="BV265" s="40"/>
      <c r="BW265" s="40"/>
      <c r="BX265" s="40"/>
      <c r="BY265" s="40"/>
      <c r="BZ265" s="40"/>
      <c r="CA265" s="40"/>
      <c r="CB265" s="40"/>
      <c r="CC265" s="40"/>
      <c r="CD265" s="40"/>
      <c r="CE265" s="40"/>
      <c r="CF265" s="40"/>
      <c r="CG265" s="40"/>
      <c r="CH265" s="40"/>
      <c r="CI265" s="40"/>
      <c r="CJ265" s="40"/>
      <c r="CK265" s="40"/>
      <c r="CL265" s="40"/>
      <c r="CM265" s="40"/>
      <c r="CN265" s="40"/>
      <c r="CO265" s="40"/>
      <c r="CP265" s="40"/>
      <c r="CQ265" s="40"/>
      <c r="CR265" s="40"/>
      <c r="CS265" s="40"/>
      <c r="CT265" s="40"/>
      <c r="CU265" s="40"/>
      <c r="CV265" s="40"/>
      <c r="CW265" s="40"/>
      <c r="CX265" s="40"/>
      <c r="CY265" s="40"/>
      <c r="CZ265" s="40"/>
      <c r="DA265" s="40"/>
      <c r="DB265" s="40"/>
      <c r="DC265" s="40"/>
    </row>
    <row r="266" spans="2:107" s="5" customFormat="1" ht="30" customHeight="1" x14ac:dyDescent="0.2">
      <c r="B266" s="83"/>
      <c r="C266" s="86"/>
      <c r="D266" s="87"/>
      <c r="E266" s="89"/>
      <c r="F266" s="117"/>
      <c r="G266" s="118"/>
      <c r="H266" s="91"/>
      <c r="I266" s="94"/>
      <c r="J266" s="95"/>
      <c r="K266" s="81"/>
      <c r="L266" s="100"/>
      <c r="M266" s="101"/>
      <c r="N266" s="101"/>
      <c r="O266" s="102" t="str">
        <f t="shared" si="32"/>
        <v/>
      </c>
      <c r="P266" s="100"/>
      <c r="Q266" s="101"/>
      <c r="R266" s="101"/>
      <c r="S266" s="102" t="str">
        <f t="shared" si="33"/>
        <v/>
      </c>
      <c r="T266" s="104" t="str">
        <f t="shared" si="34"/>
        <v/>
      </c>
      <c r="U266" s="105" t="str">
        <f t="shared" si="35"/>
        <v xml:space="preserve">   </v>
      </c>
      <c r="V266" s="106" t="str">
        <f>IF(E266=0," ",IF(E266="H",IF(H266&lt;2000,VLOOKUP(K266,Minimas!$A$15:$G$29,7),IF(AND(H266&gt;1999,H266&lt;2003),VLOOKUP(K266,Minimas!$A$15:$G$29,6),IF(AND(H266&gt;2002,H266&lt;2005),VLOOKUP(K266,Minimas!$A$15:$G$29,5),IF(AND(H266&gt;2004,H266&lt;2007),VLOOKUP(K266,Minimas!$A$15:$G$29,4),VLOOKUP(K266,Minimas!$A$15:$G$29,3))))),IF(H266&lt;2000,VLOOKUP(K266,Minimas!$H$15:$N$29,7),IF(AND(H266&gt;1999,H266&lt;2003),VLOOKUP(K266,Minimas!$H$15:$N$29,6),IF(AND(H266&gt;2002,H266&lt;2005),VLOOKUP(K266,Minimas!$H$15:$N$29,5),IF(AND(H266&gt;2004,H266&lt;2007),VLOOKUP(K266,Minimas!$H$15:$N$29,4),VLOOKUP(K266,Minimas!$H$15:$N$29,3)))))))</f>
        <v xml:space="preserve"> </v>
      </c>
      <c r="W266" s="107" t="str">
        <f t="shared" si="36"/>
        <v/>
      </c>
      <c r="X266" s="42"/>
      <c r="Y266" s="42"/>
      <c r="AB266" s="113" t="e">
        <f>T266-HLOOKUP(V266,Minimas!$C$3:$CD$12,2,FALSE)</f>
        <v>#VALUE!</v>
      </c>
      <c r="AC266" s="113" t="e">
        <f>T266-HLOOKUP(V266,Minimas!$C$3:$CD$12,3,FALSE)</f>
        <v>#VALUE!</v>
      </c>
      <c r="AD266" s="113" t="e">
        <f>T266-HLOOKUP(V266,Minimas!$C$3:$CD$12,4,FALSE)</f>
        <v>#VALUE!</v>
      </c>
      <c r="AE266" s="113" t="e">
        <f>T266-HLOOKUP(V266,Minimas!$C$3:$CD$12,5,FALSE)</f>
        <v>#VALUE!</v>
      </c>
      <c r="AF266" s="113" t="e">
        <f>T266-HLOOKUP(V266,Minimas!$C$3:$CD$12,6,FALSE)</f>
        <v>#VALUE!</v>
      </c>
      <c r="AG266" s="113" t="e">
        <f>T266-HLOOKUP(V266,Minimas!$C$3:$CD$12,7,FALSE)</f>
        <v>#VALUE!</v>
      </c>
      <c r="AH266" s="113" t="e">
        <f>T266-HLOOKUP(V266,Minimas!$C$3:$CD$12,8,FALSE)</f>
        <v>#VALUE!</v>
      </c>
      <c r="AI266" s="113" t="e">
        <f>T266-HLOOKUP(V266,Minimas!$C$3:$CD$12,9,FALSE)</f>
        <v>#VALUE!</v>
      </c>
      <c r="AJ266" s="113" t="e">
        <f>T266-HLOOKUP(V266,Minimas!$C$3:$CD$12,10,FALSE)</f>
        <v>#VALUE!</v>
      </c>
      <c r="AK266" s="114" t="str">
        <f t="shared" si="37"/>
        <v xml:space="preserve"> </v>
      </c>
      <c r="AL266" s="114"/>
      <c r="AM266" s="114" t="str">
        <f t="shared" si="38"/>
        <v xml:space="preserve"> </v>
      </c>
      <c r="AN266" s="114" t="str">
        <f t="shared" si="39"/>
        <v xml:space="preserve"> </v>
      </c>
      <c r="AO266" s="40"/>
      <c r="AP266" s="40"/>
      <c r="AQ266" s="40"/>
      <c r="AR266" s="40"/>
      <c r="AS266" s="40"/>
      <c r="AT266" s="40"/>
      <c r="AU266" s="40"/>
      <c r="AV266" s="40"/>
      <c r="AW266" s="40"/>
      <c r="AX266" s="40"/>
      <c r="AY266" s="40"/>
      <c r="AZ266" s="40"/>
      <c r="BA266" s="40"/>
      <c r="BB266" s="40"/>
      <c r="BC266" s="40"/>
      <c r="BD266" s="40"/>
      <c r="BE266" s="40"/>
      <c r="BF266" s="40"/>
      <c r="BG266" s="40"/>
      <c r="BH266" s="40"/>
      <c r="BI266" s="40"/>
      <c r="BJ266" s="40"/>
      <c r="BK266" s="40"/>
      <c r="BL266" s="40"/>
      <c r="BM266" s="40"/>
      <c r="BN266" s="40"/>
      <c r="BO266" s="40"/>
      <c r="BP266" s="40"/>
      <c r="BQ266" s="40"/>
      <c r="BR266" s="40"/>
      <c r="BS266" s="40"/>
      <c r="BT266" s="40"/>
      <c r="BU266" s="40"/>
      <c r="BV266" s="40"/>
      <c r="BW266" s="40"/>
      <c r="BX266" s="40"/>
      <c r="BY266" s="40"/>
      <c r="BZ266" s="40"/>
      <c r="CA266" s="40"/>
      <c r="CB266" s="40"/>
      <c r="CC266" s="40"/>
      <c r="CD266" s="40"/>
      <c r="CE266" s="40"/>
      <c r="CF266" s="40"/>
      <c r="CG266" s="40"/>
      <c r="CH266" s="40"/>
      <c r="CI266" s="40"/>
      <c r="CJ266" s="40"/>
      <c r="CK266" s="40"/>
      <c r="CL266" s="40"/>
      <c r="CM266" s="40"/>
      <c r="CN266" s="40"/>
      <c r="CO266" s="40"/>
      <c r="CP266" s="40"/>
      <c r="CQ266" s="40"/>
      <c r="CR266" s="40"/>
      <c r="CS266" s="40"/>
      <c r="CT266" s="40"/>
      <c r="CU266" s="40"/>
      <c r="CV266" s="40"/>
      <c r="CW266" s="40"/>
      <c r="CX266" s="40"/>
      <c r="CY266" s="40"/>
      <c r="CZ266" s="40"/>
      <c r="DA266" s="40"/>
      <c r="DB266" s="40"/>
      <c r="DC266" s="40"/>
    </row>
    <row r="267" spans="2:107" s="5" customFormat="1" ht="30" customHeight="1" x14ac:dyDescent="0.2">
      <c r="B267" s="83"/>
      <c r="C267" s="86"/>
      <c r="D267" s="87"/>
      <c r="E267" s="89"/>
      <c r="F267" s="117"/>
      <c r="G267" s="118"/>
      <c r="H267" s="91"/>
      <c r="I267" s="94"/>
      <c r="J267" s="95"/>
      <c r="K267" s="81"/>
      <c r="L267" s="100"/>
      <c r="M267" s="101"/>
      <c r="N267" s="101"/>
      <c r="O267" s="102" t="str">
        <f t="shared" si="32"/>
        <v/>
      </c>
      <c r="P267" s="100"/>
      <c r="Q267" s="101"/>
      <c r="R267" s="101"/>
      <c r="S267" s="102" t="str">
        <f t="shared" si="33"/>
        <v/>
      </c>
      <c r="T267" s="104" t="str">
        <f t="shared" si="34"/>
        <v/>
      </c>
      <c r="U267" s="105" t="str">
        <f t="shared" si="35"/>
        <v xml:space="preserve">   </v>
      </c>
      <c r="V267" s="106" t="str">
        <f>IF(E267=0," ",IF(E267="H",IF(H267&lt;2000,VLOOKUP(K267,Minimas!$A$15:$G$29,7),IF(AND(H267&gt;1999,H267&lt;2003),VLOOKUP(K267,Minimas!$A$15:$G$29,6),IF(AND(H267&gt;2002,H267&lt;2005),VLOOKUP(K267,Minimas!$A$15:$G$29,5),IF(AND(H267&gt;2004,H267&lt;2007),VLOOKUP(K267,Minimas!$A$15:$G$29,4),VLOOKUP(K267,Minimas!$A$15:$G$29,3))))),IF(H267&lt;2000,VLOOKUP(K267,Minimas!$H$15:$N$29,7),IF(AND(H267&gt;1999,H267&lt;2003),VLOOKUP(K267,Minimas!$H$15:$N$29,6),IF(AND(H267&gt;2002,H267&lt;2005),VLOOKUP(K267,Minimas!$H$15:$N$29,5),IF(AND(H267&gt;2004,H267&lt;2007),VLOOKUP(K267,Minimas!$H$15:$N$29,4),VLOOKUP(K267,Minimas!$H$15:$N$29,3)))))))</f>
        <v xml:space="preserve"> </v>
      </c>
      <c r="W267" s="107" t="str">
        <f t="shared" si="36"/>
        <v/>
      </c>
      <c r="X267" s="42"/>
      <c r="Y267" s="42"/>
      <c r="AB267" s="113" t="e">
        <f>T267-HLOOKUP(V267,Minimas!$C$3:$CD$12,2,FALSE)</f>
        <v>#VALUE!</v>
      </c>
      <c r="AC267" s="113" t="e">
        <f>T267-HLOOKUP(V267,Minimas!$C$3:$CD$12,3,FALSE)</f>
        <v>#VALUE!</v>
      </c>
      <c r="AD267" s="113" t="e">
        <f>T267-HLOOKUP(V267,Minimas!$C$3:$CD$12,4,FALSE)</f>
        <v>#VALUE!</v>
      </c>
      <c r="AE267" s="113" t="e">
        <f>T267-HLOOKUP(V267,Minimas!$C$3:$CD$12,5,FALSE)</f>
        <v>#VALUE!</v>
      </c>
      <c r="AF267" s="113" t="e">
        <f>T267-HLOOKUP(V267,Minimas!$C$3:$CD$12,6,FALSE)</f>
        <v>#VALUE!</v>
      </c>
      <c r="AG267" s="113" t="e">
        <f>T267-HLOOKUP(V267,Minimas!$C$3:$CD$12,7,FALSE)</f>
        <v>#VALUE!</v>
      </c>
      <c r="AH267" s="113" t="e">
        <f>T267-HLOOKUP(V267,Minimas!$C$3:$CD$12,8,FALSE)</f>
        <v>#VALUE!</v>
      </c>
      <c r="AI267" s="113" t="e">
        <f>T267-HLOOKUP(V267,Minimas!$C$3:$CD$12,9,FALSE)</f>
        <v>#VALUE!</v>
      </c>
      <c r="AJ267" s="113" t="e">
        <f>T267-HLOOKUP(V267,Minimas!$C$3:$CD$12,10,FALSE)</f>
        <v>#VALUE!</v>
      </c>
      <c r="AK267" s="114" t="str">
        <f t="shared" si="37"/>
        <v xml:space="preserve"> </v>
      </c>
      <c r="AL267" s="114"/>
      <c r="AM267" s="114" t="str">
        <f t="shared" si="38"/>
        <v xml:space="preserve"> </v>
      </c>
      <c r="AN267" s="114" t="str">
        <f t="shared" si="39"/>
        <v xml:space="preserve"> </v>
      </c>
      <c r="AO267" s="40"/>
      <c r="AP267" s="40"/>
      <c r="AQ267" s="40"/>
      <c r="AR267" s="40"/>
      <c r="AS267" s="40"/>
      <c r="AT267" s="40"/>
      <c r="AU267" s="40"/>
      <c r="AV267" s="40"/>
      <c r="AW267" s="40"/>
      <c r="AX267" s="40"/>
      <c r="AY267" s="40"/>
      <c r="AZ267" s="40"/>
      <c r="BA267" s="40"/>
      <c r="BB267" s="40"/>
      <c r="BC267" s="40"/>
      <c r="BD267" s="40"/>
      <c r="BE267" s="40"/>
      <c r="BF267" s="40"/>
      <c r="BG267" s="40"/>
      <c r="BH267" s="40"/>
      <c r="BI267" s="40"/>
      <c r="BJ267" s="40"/>
      <c r="BK267" s="40"/>
      <c r="BL267" s="40"/>
      <c r="BM267" s="40"/>
      <c r="BN267" s="40"/>
      <c r="BO267" s="40"/>
      <c r="BP267" s="40"/>
      <c r="BQ267" s="40"/>
      <c r="BR267" s="40"/>
      <c r="BS267" s="40"/>
      <c r="BT267" s="40"/>
      <c r="BU267" s="40"/>
      <c r="BV267" s="40"/>
      <c r="BW267" s="40"/>
      <c r="BX267" s="40"/>
      <c r="BY267" s="40"/>
      <c r="BZ267" s="40"/>
      <c r="CA267" s="40"/>
      <c r="CB267" s="40"/>
      <c r="CC267" s="40"/>
      <c r="CD267" s="40"/>
      <c r="CE267" s="40"/>
      <c r="CF267" s="40"/>
      <c r="CG267" s="40"/>
      <c r="CH267" s="40"/>
      <c r="CI267" s="40"/>
      <c r="CJ267" s="40"/>
      <c r="CK267" s="40"/>
      <c r="CL267" s="40"/>
      <c r="CM267" s="40"/>
      <c r="CN267" s="40"/>
      <c r="CO267" s="40"/>
      <c r="CP267" s="40"/>
      <c r="CQ267" s="40"/>
      <c r="CR267" s="40"/>
      <c r="CS267" s="40"/>
      <c r="CT267" s="40"/>
      <c r="CU267" s="40"/>
      <c r="CV267" s="40"/>
      <c r="CW267" s="40"/>
      <c r="CX267" s="40"/>
      <c r="CY267" s="40"/>
      <c r="CZ267" s="40"/>
      <c r="DA267" s="40"/>
      <c r="DB267" s="40"/>
      <c r="DC267" s="40"/>
    </row>
    <row r="268" spans="2:107" s="5" customFormat="1" ht="30" customHeight="1" x14ac:dyDescent="0.2">
      <c r="B268" s="83"/>
      <c r="C268" s="86"/>
      <c r="D268" s="87"/>
      <c r="E268" s="89"/>
      <c r="F268" s="117"/>
      <c r="G268" s="118"/>
      <c r="H268" s="91"/>
      <c r="I268" s="94"/>
      <c r="J268" s="95"/>
      <c r="K268" s="81"/>
      <c r="L268" s="100"/>
      <c r="M268" s="101"/>
      <c r="N268" s="101"/>
      <c r="O268" s="102" t="str">
        <f t="shared" si="32"/>
        <v/>
      </c>
      <c r="P268" s="100"/>
      <c r="Q268" s="101"/>
      <c r="R268" s="101"/>
      <c r="S268" s="102" t="str">
        <f t="shared" si="33"/>
        <v/>
      </c>
      <c r="T268" s="104" t="str">
        <f t="shared" si="34"/>
        <v/>
      </c>
      <c r="U268" s="105" t="str">
        <f t="shared" si="35"/>
        <v xml:space="preserve">   </v>
      </c>
      <c r="V268" s="106" t="str">
        <f>IF(E268=0," ",IF(E268="H",IF(H268&lt;2000,VLOOKUP(K268,Minimas!$A$15:$G$29,7),IF(AND(H268&gt;1999,H268&lt;2003),VLOOKUP(K268,Minimas!$A$15:$G$29,6),IF(AND(H268&gt;2002,H268&lt;2005),VLOOKUP(K268,Minimas!$A$15:$G$29,5),IF(AND(H268&gt;2004,H268&lt;2007),VLOOKUP(K268,Minimas!$A$15:$G$29,4),VLOOKUP(K268,Minimas!$A$15:$G$29,3))))),IF(H268&lt;2000,VLOOKUP(K268,Minimas!$H$15:$N$29,7),IF(AND(H268&gt;1999,H268&lt;2003),VLOOKUP(K268,Minimas!$H$15:$N$29,6),IF(AND(H268&gt;2002,H268&lt;2005),VLOOKUP(K268,Minimas!$H$15:$N$29,5),IF(AND(H268&gt;2004,H268&lt;2007),VLOOKUP(K268,Minimas!$H$15:$N$29,4),VLOOKUP(K268,Minimas!$H$15:$N$29,3)))))))</f>
        <v xml:space="preserve"> </v>
      </c>
      <c r="W268" s="107" t="str">
        <f t="shared" si="36"/>
        <v/>
      </c>
      <c r="X268" s="42"/>
      <c r="Y268" s="42"/>
      <c r="AB268" s="113" t="e">
        <f>T268-HLOOKUP(V268,Minimas!$C$3:$CD$12,2,FALSE)</f>
        <v>#VALUE!</v>
      </c>
      <c r="AC268" s="113" t="e">
        <f>T268-HLOOKUP(V268,Minimas!$C$3:$CD$12,3,FALSE)</f>
        <v>#VALUE!</v>
      </c>
      <c r="AD268" s="113" t="e">
        <f>T268-HLOOKUP(V268,Minimas!$C$3:$CD$12,4,FALSE)</f>
        <v>#VALUE!</v>
      </c>
      <c r="AE268" s="113" t="e">
        <f>T268-HLOOKUP(V268,Minimas!$C$3:$CD$12,5,FALSE)</f>
        <v>#VALUE!</v>
      </c>
      <c r="AF268" s="113" t="e">
        <f>T268-HLOOKUP(V268,Minimas!$C$3:$CD$12,6,FALSE)</f>
        <v>#VALUE!</v>
      </c>
      <c r="AG268" s="113" t="e">
        <f>T268-HLOOKUP(V268,Minimas!$C$3:$CD$12,7,FALSE)</f>
        <v>#VALUE!</v>
      </c>
      <c r="AH268" s="113" t="e">
        <f>T268-HLOOKUP(V268,Minimas!$C$3:$CD$12,8,FALSE)</f>
        <v>#VALUE!</v>
      </c>
      <c r="AI268" s="113" t="e">
        <f>T268-HLOOKUP(V268,Minimas!$C$3:$CD$12,9,FALSE)</f>
        <v>#VALUE!</v>
      </c>
      <c r="AJ268" s="113" t="e">
        <f>T268-HLOOKUP(V268,Minimas!$C$3:$CD$12,10,FALSE)</f>
        <v>#VALUE!</v>
      </c>
      <c r="AK268" s="114" t="str">
        <f t="shared" si="37"/>
        <v xml:space="preserve"> </v>
      </c>
      <c r="AL268" s="114"/>
      <c r="AM268" s="114" t="str">
        <f t="shared" si="38"/>
        <v xml:space="preserve"> </v>
      </c>
      <c r="AN268" s="114" t="str">
        <f t="shared" si="39"/>
        <v xml:space="preserve"> </v>
      </c>
      <c r="AO268" s="40"/>
      <c r="AP268" s="40"/>
      <c r="AQ268" s="40"/>
      <c r="AR268" s="40"/>
      <c r="AS268" s="40"/>
      <c r="AT268" s="40"/>
      <c r="AU268" s="40"/>
      <c r="AV268" s="40"/>
      <c r="AW268" s="40"/>
      <c r="AX268" s="40"/>
      <c r="AY268" s="40"/>
      <c r="AZ268" s="40"/>
      <c r="BA268" s="40"/>
      <c r="BB268" s="40"/>
      <c r="BC268" s="40"/>
      <c r="BD268" s="40"/>
      <c r="BE268" s="40"/>
      <c r="BF268" s="40"/>
      <c r="BG268" s="40"/>
      <c r="BH268" s="40"/>
      <c r="BI268" s="40"/>
      <c r="BJ268" s="40"/>
      <c r="BK268" s="40"/>
      <c r="BL268" s="40"/>
      <c r="BM268" s="40"/>
      <c r="BN268" s="40"/>
      <c r="BO268" s="40"/>
      <c r="BP268" s="40"/>
      <c r="BQ268" s="40"/>
      <c r="BR268" s="40"/>
      <c r="BS268" s="40"/>
      <c r="BT268" s="40"/>
      <c r="BU268" s="40"/>
      <c r="BV268" s="40"/>
      <c r="BW268" s="40"/>
      <c r="BX268" s="40"/>
      <c r="BY268" s="40"/>
      <c r="BZ268" s="40"/>
      <c r="CA268" s="40"/>
      <c r="CB268" s="40"/>
      <c r="CC268" s="40"/>
      <c r="CD268" s="40"/>
      <c r="CE268" s="40"/>
      <c r="CF268" s="40"/>
      <c r="CG268" s="40"/>
      <c r="CH268" s="40"/>
      <c r="CI268" s="40"/>
      <c r="CJ268" s="40"/>
      <c r="CK268" s="40"/>
      <c r="CL268" s="40"/>
      <c r="CM268" s="40"/>
      <c r="CN268" s="40"/>
      <c r="CO268" s="40"/>
      <c r="CP268" s="40"/>
      <c r="CQ268" s="40"/>
      <c r="CR268" s="40"/>
      <c r="CS268" s="40"/>
      <c r="CT268" s="40"/>
      <c r="CU268" s="40"/>
      <c r="CV268" s="40"/>
      <c r="CW268" s="40"/>
      <c r="CX268" s="40"/>
      <c r="CY268" s="40"/>
      <c r="CZ268" s="40"/>
      <c r="DA268" s="40"/>
      <c r="DB268" s="40"/>
      <c r="DC268" s="40"/>
    </row>
    <row r="269" spans="2:107" s="5" customFormat="1" ht="30" customHeight="1" x14ac:dyDescent="0.2">
      <c r="B269" s="83"/>
      <c r="C269" s="86"/>
      <c r="D269" s="87"/>
      <c r="E269" s="89"/>
      <c r="F269" s="117"/>
      <c r="G269" s="118"/>
      <c r="H269" s="91"/>
      <c r="I269" s="94"/>
      <c r="J269" s="95"/>
      <c r="K269" s="81"/>
      <c r="L269" s="100"/>
      <c r="M269" s="101"/>
      <c r="N269" s="101"/>
      <c r="O269" s="102" t="str">
        <f t="shared" si="32"/>
        <v/>
      </c>
      <c r="P269" s="100"/>
      <c r="Q269" s="101"/>
      <c r="R269" s="101"/>
      <c r="S269" s="102" t="str">
        <f t="shared" si="33"/>
        <v/>
      </c>
      <c r="T269" s="104" t="str">
        <f t="shared" si="34"/>
        <v/>
      </c>
      <c r="U269" s="105" t="str">
        <f t="shared" si="35"/>
        <v xml:space="preserve">   </v>
      </c>
      <c r="V269" s="106" t="str">
        <f>IF(E269=0," ",IF(E269="H",IF(H269&lt;2000,VLOOKUP(K269,Minimas!$A$15:$G$29,7),IF(AND(H269&gt;1999,H269&lt;2003),VLOOKUP(K269,Minimas!$A$15:$G$29,6),IF(AND(H269&gt;2002,H269&lt;2005),VLOOKUP(K269,Minimas!$A$15:$G$29,5),IF(AND(H269&gt;2004,H269&lt;2007),VLOOKUP(K269,Minimas!$A$15:$G$29,4),VLOOKUP(K269,Minimas!$A$15:$G$29,3))))),IF(H269&lt;2000,VLOOKUP(K269,Minimas!$H$15:$N$29,7),IF(AND(H269&gt;1999,H269&lt;2003),VLOOKUP(K269,Minimas!$H$15:$N$29,6),IF(AND(H269&gt;2002,H269&lt;2005),VLOOKUP(K269,Minimas!$H$15:$N$29,5),IF(AND(H269&gt;2004,H269&lt;2007),VLOOKUP(K269,Minimas!$H$15:$N$29,4),VLOOKUP(K269,Minimas!$H$15:$N$29,3)))))))</f>
        <v xml:space="preserve"> </v>
      </c>
      <c r="W269" s="107" t="str">
        <f t="shared" si="36"/>
        <v/>
      </c>
      <c r="X269" s="42"/>
      <c r="Y269" s="42"/>
      <c r="AB269" s="113" t="e">
        <f>T269-HLOOKUP(V269,Minimas!$C$3:$CD$12,2,FALSE)</f>
        <v>#VALUE!</v>
      </c>
      <c r="AC269" s="113" t="e">
        <f>T269-HLOOKUP(V269,Minimas!$C$3:$CD$12,3,FALSE)</f>
        <v>#VALUE!</v>
      </c>
      <c r="AD269" s="113" t="e">
        <f>T269-HLOOKUP(V269,Minimas!$C$3:$CD$12,4,FALSE)</f>
        <v>#VALUE!</v>
      </c>
      <c r="AE269" s="113" t="e">
        <f>T269-HLOOKUP(V269,Minimas!$C$3:$CD$12,5,FALSE)</f>
        <v>#VALUE!</v>
      </c>
      <c r="AF269" s="113" t="e">
        <f>T269-HLOOKUP(V269,Minimas!$C$3:$CD$12,6,FALSE)</f>
        <v>#VALUE!</v>
      </c>
      <c r="AG269" s="113" t="e">
        <f>T269-HLOOKUP(V269,Minimas!$C$3:$CD$12,7,FALSE)</f>
        <v>#VALUE!</v>
      </c>
      <c r="AH269" s="113" t="e">
        <f>T269-HLOOKUP(V269,Minimas!$C$3:$CD$12,8,FALSE)</f>
        <v>#VALUE!</v>
      </c>
      <c r="AI269" s="113" t="e">
        <f>T269-HLOOKUP(V269,Minimas!$C$3:$CD$12,9,FALSE)</f>
        <v>#VALUE!</v>
      </c>
      <c r="AJ269" s="113" t="e">
        <f>T269-HLOOKUP(V269,Minimas!$C$3:$CD$12,10,FALSE)</f>
        <v>#VALUE!</v>
      </c>
      <c r="AK269" s="114" t="str">
        <f t="shared" si="37"/>
        <v xml:space="preserve"> </v>
      </c>
      <c r="AL269" s="114"/>
      <c r="AM269" s="114" t="str">
        <f t="shared" si="38"/>
        <v xml:space="preserve"> </v>
      </c>
      <c r="AN269" s="114" t="str">
        <f t="shared" si="39"/>
        <v xml:space="preserve"> </v>
      </c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  <c r="AZ269" s="40"/>
      <c r="BA269" s="40"/>
      <c r="BB269" s="40"/>
      <c r="BC269" s="40"/>
      <c r="BD269" s="40"/>
      <c r="BE269" s="40"/>
      <c r="BF269" s="40"/>
      <c r="BG269" s="40"/>
      <c r="BH269" s="40"/>
      <c r="BI269" s="40"/>
      <c r="BJ269" s="40"/>
      <c r="BK269" s="40"/>
      <c r="BL269" s="40"/>
      <c r="BM269" s="40"/>
      <c r="BN269" s="40"/>
      <c r="BO269" s="40"/>
      <c r="BP269" s="40"/>
      <c r="BQ269" s="40"/>
      <c r="BR269" s="40"/>
      <c r="BS269" s="40"/>
      <c r="BT269" s="40"/>
      <c r="BU269" s="40"/>
      <c r="BV269" s="40"/>
      <c r="BW269" s="40"/>
      <c r="BX269" s="40"/>
      <c r="BY269" s="40"/>
      <c r="BZ269" s="40"/>
      <c r="CA269" s="40"/>
      <c r="CB269" s="40"/>
      <c r="CC269" s="40"/>
      <c r="CD269" s="40"/>
      <c r="CE269" s="40"/>
      <c r="CF269" s="40"/>
      <c r="CG269" s="40"/>
      <c r="CH269" s="40"/>
      <c r="CI269" s="40"/>
      <c r="CJ269" s="40"/>
      <c r="CK269" s="40"/>
      <c r="CL269" s="40"/>
      <c r="CM269" s="40"/>
      <c r="CN269" s="40"/>
      <c r="CO269" s="40"/>
      <c r="CP269" s="40"/>
      <c r="CQ269" s="40"/>
      <c r="CR269" s="40"/>
      <c r="CS269" s="40"/>
      <c r="CT269" s="40"/>
      <c r="CU269" s="40"/>
      <c r="CV269" s="40"/>
      <c r="CW269" s="40"/>
      <c r="CX269" s="40"/>
      <c r="CY269" s="40"/>
      <c r="CZ269" s="40"/>
      <c r="DA269" s="40"/>
      <c r="DB269" s="40"/>
      <c r="DC269" s="40"/>
    </row>
    <row r="270" spans="2:107" s="5" customFormat="1" ht="30" customHeight="1" x14ac:dyDescent="0.2">
      <c r="B270" s="83"/>
      <c r="C270" s="86"/>
      <c r="D270" s="87"/>
      <c r="E270" s="89"/>
      <c r="F270" s="117"/>
      <c r="G270" s="118"/>
      <c r="H270" s="91"/>
      <c r="I270" s="94"/>
      <c r="J270" s="95"/>
      <c r="K270" s="81"/>
      <c r="L270" s="100"/>
      <c r="M270" s="101"/>
      <c r="N270" s="101"/>
      <c r="O270" s="102" t="str">
        <f t="shared" si="32"/>
        <v/>
      </c>
      <c r="P270" s="100"/>
      <c r="Q270" s="101"/>
      <c r="R270" s="101"/>
      <c r="S270" s="102" t="str">
        <f t="shared" si="33"/>
        <v/>
      </c>
      <c r="T270" s="104" t="str">
        <f t="shared" si="34"/>
        <v/>
      </c>
      <c r="U270" s="105" t="str">
        <f t="shared" si="35"/>
        <v xml:space="preserve">   </v>
      </c>
      <c r="V270" s="106" t="str">
        <f>IF(E270=0," ",IF(E270="H",IF(H270&lt;2000,VLOOKUP(K270,Minimas!$A$15:$G$29,7),IF(AND(H270&gt;1999,H270&lt;2003),VLOOKUP(K270,Minimas!$A$15:$G$29,6),IF(AND(H270&gt;2002,H270&lt;2005),VLOOKUP(K270,Minimas!$A$15:$G$29,5),IF(AND(H270&gt;2004,H270&lt;2007),VLOOKUP(K270,Minimas!$A$15:$G$29,4),VLOOKUP(K270,Minimas!$A$15:$G$29,3))))),IF(H270&lt;2000,VLOOKUP(K270,Minimas!$H$15:$N$29,7),IF(AND(H270&gt;1999,H270&lt;2003),VLOOKUP(K270,Minimas!$H$15:$N$29,6),IF(AND(H270&gt;2002,H270&lt;2005),VLOOKUP(K270,Minimas!$H$15:$N$29,5),IF(AND(H270&gt;2004,H270&lt;2007),VLOOKUP(K270,Minimas!$H$15:$N$29,4),VLOOKUP(K270,Minimas!$H$15:$N$29,3)))))))</f>
        <v xml:space="preserve"> </v>
      </c>
      <c r="W270" s="107" t="str">
        <f t="shared" si="36"/>
        <v/>
      </c>
      <c r="X270" s="42"/>
      <c r="Y270" s="42"/>
      <c r="AB270" s="113" t="e">
        <f>T270-HLOOKUP(V270,Minimas!$C$3:$CD$12,2,FALSE)</f>
        <v>#VALUE!</v>
      </c>
      <c r="AC270" s="113" t="e">
        <f>T270-HLOOKUP(V270,Minimas!$C$3:$CD$12,3,FALSE)</f>
        <v>#VALUE!</v>
      </c>
      <c r="AD270" s="113" t="e">
        <f>T270-HLOOKUP(V270,Minimas!$C$3:$CD$12,4,FALSE)</f>
        <v>#VALUE!</v>
      </c>
      <c r="AE270" s="113" t="e">
        <f>T270-HLOOKUP(V270,Minimas!$C$3:$CD$12,5,FALSE)</f>
        <v>#VALUE!</v>
      </c>
      <c r="AF270" s="113" t="e">
        <f>T270-HLOOKUP(V270,Minimas!$C$3:$CD$12,6,FALSE)</f>
        <v>#VALUE!</v>
      </c>
      <c r="AG270" s="113" t="e">
        <f>T270-HLOOKUP(V270,Minimas!$C$3:$CD$12,7,FALSE)</f>
        <v>#VALUE!</v>
      </c>
      <c r="AH270" s="113" t="e">
        <f>T270-HLOOKUP(V270,Minimas!$C$3:$CD$12,8,FALSE)</f>
        <v>#VALUE!</v>
      </c>
      <c r="AI270" s="113" t="e">
        <f>T270-HLOOKUP(V270,Minimas!$C$3:$CD$12,9,FALSE)</f>
        <v>#VALUE!</v>
      </c>
      <c r="AJ270" s="113" t="e">
        <f>T270-HLOOKUP(V270,Minimas!$C$3:$CD$12,10,FALSE)</f>
        <v>#VALUE!</v>
      </c>
      <c r="AK270" s="114" t="str">
        <f t="shared" si="37"/>
        <v xml:space="preserve"> </v>
      </c>
      <c r="AL270" s="114"/>
      <c r="AM270" s="114" t="str">
        <f t="shared" si="38"/>
        <v xml:space="preserve"> </v>
      </c>
      <c r="AN270" s="114" t="str">
        <f t="shared" si="39"/>
        <v xml:space="preserve"> </v>
      </c>
      <c r="AO270" s="40"/>
      <c r="AP270" s="40"/>
      <c r="AQ270" s="40"/>
      <c r="AR270" s="40"/>
      <c r="AS270" s="40"/>
      <c r="AT270" s="40"/>
      <c r="AU270" s="40"/>
      <c r="AV270" s="40"/>
      <c r="AW270" s="40"/>
      <c r="AX270" s="40"/>
      <c r="AY270" s="40"/>
      <c r="AZ270" s="40"/>
      <c r="BA270" s="40"/>
      <c r="BB270" s="40"/>
      <c r="BC270" s="40"/>
      <c r="BD270" s="40"/>
      <c r="BE270" s="40"/>
      <c r="BF270" s="40"/>
      <c r="BG270" s="40"/>
      <c r="BH270" s="40"/>
      <c r="BI270" s="40"/>
      <c r="BJ270" s="40"/>
      <c r="BK270" s="40"/>
      <c r="BL270" s="40"/>
      <c r="BM270" s="40"/>
      <c r="BN270" s="40"/>
      <c r="BO270" s="40"/>
      <c r="BP270" s="40"/>
      <c r="BQ270" s="40"/>
      <c r="BR270" s="40"/>
      <c r="BS270" s="40"/>
      <c r="BT270" s="40"/>
      <c r="BU270" s="40"/>
      <c r="BV270" s="40"/>
      <c r="BW270" s="40"/>
      <c r="BX270" s="40"/>
      <c r="BY270" s="40"/>
      <c r="BZ270" s="40"/>
      <c r="CA270" s="40"/>
      <c r="CB270" s="40"/>
      <c r="CC270" s="40"/>
      <c r="CD270" s="40"/>
      <c r="CE270" s="40"/>
      <c r="CF270" s="40"/>
      <c r="CG270" s="40"/>
      <c r="CH270" s="40"/>
      <c r="CI270" s="40"/>
      <c r="CJ270" s="40"/>
      <c r="CK270" s="40"/>
      <c r="CL270" s="40"/>
      <c r="CM270" s="40"/>
      <c r="CN270" s="40"/>
      <c r="CO270" s="40"/>
      <c r="CP270" s="40"/>
      <c r="CQ270" s="40"/>
      <c r="CR270" s="40"/>
      <c r="CS270" s="40"/>
      <c r="CT270" s="40"/>
      <c r="CU270" s="40"/>
      <c r="CV270" s="40"/>
      <c r="CW270" s="40"/>
      <c r="CX270" s="40"/>
      <c r="CY270" s="40"/>
      <c r="CZ270" s="40"/>
      <c r="DA270" s="40"/>
      <c r="DB270" s="40"/>
      <c r="DC270" s="40"/>
    </row>
    <row r="271" spans="2:107" s="5" customFormat="1" ht="30" customHeight="1" x14ac:dyDescent="0.2">
      <c r="B271" s="83"/>
      <c r="C271" s="86"/>
      <c r="D271" s="87"/>
      <c r="E271" s="89"/>
      <c r="F271" s="117"/>
      <c r="G271" s="118"/>
      <c r="H271" s="91"/>
      <c r="I271" s="94"/>
      <c r="J271" s="95"/>
      <c r="K271" s="81"/>
      <c r="L271" s="100"/>
      <c r="M271" s="101"/>
      <c r="N271" s="101"/>
      <c r="O271" s="102" t="str">
        <f t="shared" si="32"/>
        <v/>
      </c>
      <c r="P271" s="100"/>
      <c r="Q271" s="101"/>
      <c r="R271" s="101"/>
      <c r="S271" s="102" t="str">
        <f t="shared" si="33"/>
        <v/>
      </c>
      <c r="T271" s="104" t="str">
        <f t="shared" si="34"/>
        <v/>
      </c>
      <c r="U271" s="105" t="str">
        <f t="shared" si="35"/>
        <v xml:space="preserve">   </v>
      </c>
      <c r="V271" s="106" t="str">
        <f>IF(E271=0," ",IF(E271="H",IF(H271&lt;2000,VLOOKUP(K271,Minimas!$A$15:$G$29,7),IF(AND(H271&gt;1999,H271&lt;2003),VLOOKUP(K271,Minimas!$A$15:$G$29,6),IF(AND(H271&gt;2002,H271&lt;2005),VLOOKUP(K271,Minimas!$A$15:$G$29,5),IF(AND(H271&gt;2004,H271&lt;2007),VLOOKUP(K271,Minimas!$A$15:$G$29,4),VLOOKUP(K271,Minimas!$A$15:$G$29,3))))),IF(H271&lt;2000,VLOOKUP(K271,Minimas!$H$15:$N$29,7),IF(AND(H271&gt;1999,H271&lt;2003),VLOOKUP(K271,Minimas!$H$15:$N$29,6),IF(AND(H271&gt;2002,H271&lt;2005),VLOOKUP(K271,Minimas!$H$15:$N$29,5),IF(AND(H271&gt;2004,H271&lt;2007),VLOOKUP(K271,Minimas!$H$15:$N$29,4),VLOOKUP(K271,Minimas!$H$15:$N$29,3)))))))</f>
        <v xml:space="preserve"> </v>
      </c>
      <c r="W271" s="107" t="str">
        <f t="shared" si="36"/>
        <v/>
      </c>
      <c r="X271" s="42"/>
      <c r="Y271" s="42"/>
      <c r="AB271" s="113" t="e">
        <f>T271-HLOOKUP(V271,Minimas!$C$3:$CD$12,2,FALSE)</f>
        <v>#VALUE!</v>
      </c>
      <c r="AC271" s="113" t="e">
        <f>T271-HLOOKUP(V271,Minimas!$C$3:$CD$12,3,FALSE)</f>
        <v>#VALUE!</v>
      </c>
      <c r="AD271" s="113" t="e">
        <f>T271-HLOOKUP(V271,Minimas!$C$3:$CD$12,4,FALSE)</f>
        <v>#VALUE!</v>
      </c>
      <c r="AE271" s="113" t="e">
        <f>T271-HLOOKUP(V271,Minimas!$C$3:$CD$12,5,FALSE)</f>
        <v>#VALUE!</v>
      </c>
      <c r="AF271" s="113" t="e">
        <f>T271-HLOOKUP(V271,Minimas!$C$3:$CD$12,6,FALSE)</f>
        <v>#VALUE!</v>
      </c>
      <c r="AG271" s="113" t="e">
        <f>T271-HLOOKUP(V271,Minimas!$C$3:$CD$12,7,FALSE)</f>
        <v>#VALUE!</v>
      </c>
      <c r="AH271" s="113" t="e">
        <f>T271-HLOOKUP(V271,Minimas!$C$3:$CD$12,8,FALSE)</f>
        <v>#VALUE!</v>
      </c>
      <c r="AI271" s="113" t="e">
        <f>T271-HLOOKUP(V271,Minimas!$C$3:$CD$12,9,FALSE)</f>
        <v>#VALUE!</v>
      </c>
      <c r="AJ271" s="113" t="e">
        <f>T271-HLOOKUP(V271,Minimas!$C$3:$CD$12,10,FALSE)</f>
        <v>#VALUE!</v>
      </c>
      <c r="AK271" s="114" t="str">
        <f t="shared" si="37"/>
        <v xml:space="preserve"> </v>
      </c>
      <c r="AL271" s="114"/>
      <c r="AM271" s="114" t="str">
        <f t="shared" si="38"/>
        <v xml:space="preserve"> </v>
      </c>
      <c r="AN271" s="114" t="str">
        <f t="shared" si="39"/>
        <v xml:space="preserve"> </v>
      </c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A271" s="40"/>
      <c r="BB271" s="40"/>
      <c r="BC271" s="40"/>
      <c r="BD271" s="40"/>
      <c r="BE271" s="40"/>
      <c r="BF271" s="40"/>
      <c r="BG271" s="40"/>
      <c r="BH271" s="40"/>
      <c r="BI271" s="40"/>
      <c r="BJ271" s="40"/>
      <c r="BK271" s="40"/>
      <c r="BL271" s="40"/>
      <c r="BM271" s="40"/>
      <c r="BN271" s="40"/>
      <c r="BO271" s="40"/>
      <c r="BP271" s="40"/>
      <c r="BQ271" s="40"/>
      <c r="BR271" s="40"/>
      <c r="BS271" s="40"/>
      <c r="BT271" s="40"/>
      <c r="BU271" s="40"/>
      <c r="BV271" s="40"/>
      <c r="BW271" s="40"/>
      <c r="BX271" s="40"/>
      <c r="BY271" s="40"/>
      <c r="BZ271" s="40"/>
      <c r="CA271" s="40"/>
      <c r="CB271" s="40"/>
      <c r="CC271" s="40"/>
      <c r="CD271" s="40"/>
      <c r="CE271" s="40"/>
      <c r="CF271" s="40"/>
      <c r="CG271" s="40"/>
      <c r="CH271" s="40"/>
      <c r="CI271" s="40"/>
      <c r="CJ271" s="40"/>
      <c r="CK271" s="40"/>
      <c r="CL271" s="40"/>
      <c r="CM271" s="40"/>
      <c r="CN271" s="40"/>
      <c r="CO271" s="40"/>
      <c r="CP271" s="40"/>
      <c r="CQ271" s="40"/>
      <c r="CR271" s="40"/>
      <c r="CS271" s="40"/>
      <c r="CT271" s="40"/>
      <c r="CU271" s="40"/>
      <c r="CV271" s="40"/>
      <c r="CW271" s="40"/>
      <c r="CX271" s="40"/>
      <c r="CY271" s="40"/>
      <c r="CZ271" s="40"/>
      <c r="DA271" s="40"/>
      <c r="DB271" s="40"/>
      <c r="DC271" s="40"/>
    </row>
    <row r="272" spans="2:107" s="5" customFormat="1" ht="30" customHeight="1" x14ac:dyDescent="0.2">
      <c r="B272" s="83"/>
      <c r="C272" s="86"/>
      <c r="D272" s="87"/>
      <c r="E272" s="89"/>
      <c r="F272" s="117"/>
      <c r="G272" s="118"/>
      <c r="H272" s="91"/>
      <c r="I272" s="94"/>
      <c r="J272" s="95"/>
      <c r="K272" s="81"/>
      <c r="L272" s="100"/>
      <c r="M272" s="101"/>
      <c r="N272" s="101"/>
      <c r="O272" s="102" t="str">
        <f t="shared" si="32"/>
        <v/>
      </c>
      <c r="P272" s="100"/>
      <c r="Q272" s="101"/>
      <c r="R272" s="101"/>
      <c r="S272" s="102" t="str">
        <f t="shared" si="33"/>
        <v/>
      </c>
      <c r="T272" s="104" t="str">
        <f t="shared" si="34"/>
        <v/>
      </c>
      <c r="U272" s="105" t="str">
        <f t="shared" si="35"/>
        <v xml:space="preserve">   </v>
      </c>
      <c r="V272" s="106" t="str">
        <f>IF(E272=0," ",IF(E272="H",IF(H272&lt;2000,VLOOKUP(K272,Minimas!$A$15:$G$29,7),IF(AND(H272&gt;1999,H272&lt;2003),VLOOKUP(K272,Minimas!$A$15:$G$29,6),IF(AND(H272&gt;2002,H272&lt;2005),VLOOKUP(K272,Minimas!$A$15:$G$29,5),IF(AND(H272&gt;2004,H272&lt;2007),VLOOKUP(K272,Minimas!$A$15:$G$29,4),VLOOKUP(K272,Minimas!$A$15:$G$29,3))))),IF(H272&lt;2000,VLOOKUP(K272,Minimas!$H$15:$N$29,7),IF(AND(H272&gt;1999,H272&lt;2003),VLOOKUP(K272,Minimas!$H$15:$N$29,6),IF(AND(H272&gt;2002,H272&lt;2005),VLOOKUP(K272,Minimas!$H$15:$N$29,5),IF(AND(H272&gt;2004,H272&lt;2007),VLOOKUP(K272,Minimas!$H$15:$N$29,4),VLOOKUP(K272,Minimas!$H$15:$N$29,3)))))))</f>
        <v xml:space="preserve"> </v>
      </c>
      <c r="W272" s="107" t="str">
        <f t="shared" si="36"/>
        <v/>
      </c>
      <c r="X272" s="42"/>
      <c r="Y272" s="42"/>
      <c r="AB272" s="113" t="e">
        <f>T272-HLOOKUP(V272,Minimas!$C$3:$CD$12,2,FALSE)</f>
        <v>#VALUE!</v>
      </c>
      <c r="AC272" s="113" t="e">
        <f>T272-HLOOKUP(V272,Minimas!$C$3:$CD$12,3,FALSE)</f>
        <v>#VALUE!</v>
      </c>
      <c r="AD272" s="113" t="e">
        <f>T272-HLOOKUP(V272,Minimas!$C$3:$CD$12,4,FALSE)</f>
        <v>#VALUE!</v>
      </c>
      <c r="AE272" s="113" t="e">
        <f>T272-HLOOKUP(V272,Minimas!$C$3:$CD$12,5,FALSE)</f>
        <v>#VALUE!</v>
      </c>
      <c r="AF272" s="113" t="e">
        <f>T272-HLOOKUP(V272,Minimas!$C$3:$CD$12,6,FALSE)</f>
        <v>#VALUE!</v>
      </c>
      <c r="AG272" s="113" t="e">
        <f>T272-HLOOKUP(V272,Minimas!$C$3:$CD$12,7,FALSE)</f>
        <v>#VALUE!</v>
      </c>
      <c r="AH272" s="113" t="e">
        <f>T272-HLOOKUP(V272,Minimas!$C$3:$CD$12,8,FALSE)</f>
        <v>#VALUE!</v>
      </c>
      <c r="AI272" s="113" t="e">
        <f>T272-HLOOKUP(V272,Minimas!$C$3:$CD$12,9,FALSE)</f>
        <v>#VALUE!</v>
      </c>
      <c r="AJ272" s="113" t="e">
        <f>T272-HLOOKUP(V272,Minimas!$C$3:$CD$12,10,FALSE)</f>
        <v>#VALUE!</v>
      </c>
      <c r="AK272" s="114" t="str">
        <f t="shared" si="37"/>
        <v xml:space="preserve"> </v>
      </c>
      <c r="AL272" s="114"/>
      <c r="AM272" s="114" t="str">
        <f t="shared" si="38"/>
        <v xml:space="preserve"> </v>
      </c>
      <c r="AN272" s="114" t="str">
        <f t="shared" si="39"/>
        <v xml:space="preserve"> </v>
      </c>
      <c r="AO272" s="40"/>
      <c r="AP272" s="40"/>
      <c r="AQ272" s="40"/>
      <c r="AR272" s="40"/>
      <c r="AS272" s="40"/>
      <c r="AT272" s="40"/>
      <c r="AU272" s="40"/>
      <c r="AV272" s="40"/>
      <c r="AW272" s="40"/>
      <c r="AX272" s="40"/>
      <c r="AY272" s="40"/>
      <c r="AZ272" s="40"/>
      <c r="BA272" s="40"/>
      <c r="BB272" s="40"/>
      <c r="BC272" s="40"/>
      <c r="BD272" s="40"/>
      <c r="BE272" s="40"/>
      <c r="BF272" s="40"/>
      <c r="BG272" s="40"/>
      <c r="BH272" s="40"/>
      <c r="BI272" s="40"/>
      <c r="BJ272" s="40"/>
      <c r="BK272" s="40"/>
      <c r="BL272" s="40"/>
      <c r="BM272" s="40"/>
      <c r="BN272" s="40"/>
      <c r="BO272" s="40"/>
      <c r="BP272" s="40"/>
      <c r="BQ272" s="40"/>
      <c r="BR272" s="40"/>
      <c r="BS272" s="40"/>
      <c r="BT272" s="40"/>
      <c r="BU272" s="40"/>
      <c r="BV272" s="40"/>
      <c r="BW272" s="40"/>
      <c r="BX272" s="40"/>
      <c r="BY272" s="40"/>
      <c r="BZ272" s="40"/>
      <c r="CA272" s="40"/>
      <c r="CB272" s="40"/>
      <c r="CC272" s="40"/>
      <c r="CD272" s="40"/>
      <c r="CE272" s="40"/>
      <c r="CF272" s="40"/>
      <c r="CG272" s="40"/>
      <c r="CH272" s="40"/>
      <c r="CI272" s="40"/>
      <c r="CJ272" s="40"/>
      <c r="CK272" s="40"/>
      <c r="CL272" s="40"/>
      <c r="CM272" s="40"/>
      <c r="CN272" s="40"/>
      <c r="CO272" s="40"/>
      <c r="CP272" s="40"/>
      <c r="CQ272" s="40"/>
      <c r="CR272" s="40"/>
      <c r="CS272" s="40"/>
      <c r="CT272" s="40"/>
      <c r="CU272" s="40"/>
      <c r="CV272" s="40"/>
      <c r="CW272" s="40"/>
      <c r="CX272" s="40"/>
      <c r="CY272" s="40"/>
      <c r="CZ272" s="40"/>
      <c r="DA272" s="40"/>
      <c r="DB272" s="40"/>
      <c r="DC272" s="40"/>
    </row>
    <row r="273" spans="2:107" s="5" customFormat="1" ht="30" customHeight="1" x14ac:dyDescent="0.2">
      <c r="B273" s="83"/>
      <c r="C273" s="86"/>
      <c r="D273" s="87"/>
      <c r="E273" s="89"/>
      <c r="F273" s="117"/>
      <c r="G273" s="118"/>
      <c r="H273" s="91"/>
      <c r="I273" s="94"/>
      <c r="J273" s="95"/>
      <c r="K273" s="81"/>
      <c r="L273" s="100"/>
      <c r="M273" s="101"/>
      <c r="N273" s="101"/>
      <c r="O273" s="102" t="str">
        <f t="shared" ref="O273:O336" si="40">IF(E273="","",IF(MAXA(L273:N273)&lt;=0,0,MAXA(L273:N273)))</f>
        <v/>
      </c>
      <c r="P273" s="100"/>
      <c r="Q273" s="101"/>
      <c r="R273" s="101"/>
      <c r="S273" s="102" t="str">
        <f t="shared" ref="S273:S336" si="41">IF(E273="","",IF(MAXA(P273:R273)&lt;=0,0,MAXA(P273:R273)))</f>
        <v/>
      </c>
      <c r="T273" s="104" t="str">
        <f t="shared" ref="T273:T336" si="42">IF(E273="","",IF(OR(O273=0,S273=0),0,O273+S273))</f>
        <v/>
      </c>
      <c r="U273" s="105" t="str">
        <f t="shared" ref="U273:U336" si="43">+CONCATENATE(AM273," ",AN273)</f>
        <v xml:space="preserve">   </v>
      </c>
      <c r="V273" s="106" t="str">
        <f>IF(E273=0," ",IF(E273="H",IF(H273&lt;2000,VLOOKUP(K273,Minimas!$A$15:$G$29,7),IF(AND(H273&gt;1999,H273&lt;2003),VLOOKUP(K273,Minimas!$A$15:$G$29,6),IF(AND(H273&gt;2002,H273&lt;2005),VLOOKUP(K273,Minimas!$A$15:$G$29,5),IF(AND(H273&gt;2004,H273&lt;2007),VLOOKUP(K273,Minimas!$A$15:$G$29,4),VLOOKUP(K273,Minimas!$A$15:$G$29,3))))),IF(H273&lt;2000,VLOOKUP(K273,Minimas!$H$15:$N$29,7),IF(AND(H273&gt;1999,H273&lt;2003),VLOOKUP(K273,Minimas!$H$15:$N$29,6),IF(AND(H273&gt;2002,H273&lt;2005),VLOOKUP(K273,Minimas!$H$15:$N$29,5),IF(AND(H273&gt;2004,H273&lt;2007),VLOOKUP(K273,Minimas!$H$15:$N$29,4),VLOOKUP(K273,Minimas!$H$15:$N$29,3)))))))</f>
        <v xml:space="preserve"> </v>
      </c>
      <c r="W273" s="107" t="str">
        <f t="shared" ref="W273:W336" si="44">IF(E273=" "," ",IF(E273="H",10^(0.75194503*LOG(K273/175.508)^2)*T273,IF(E273="F",10^(0.783497476* LOG(K273/153.655)^2)*T273,"")))</f>
        <v/>
      </c>
      <c r="X273" s="42"/>
      <c r="Y273" s="42"/>
      <c r="AB273" s="113" t="e">
        <f>T273-HLOOKUP(V273,Minimas!$C$3:$CD$12,2,FALSE)</f>
        <v>#VALUE!</v>
      </c>
      <c r="AC273" s="113" t="e">
        <f>T273-HLOOKUP(V273,Minimas!$C$3:$CD$12,3,FALSE)</f>
        <v>#VALUE!</v>
      </c>
      <c r="AD273" s="113" t="e">
        <f>T273-HLOOKUP(V273,Minimas!$C$3:$CD$12,4,FALSE)</f>
        <v>#VALUE!</v>
      </c>
      <c r="AE273" s="113" t="e">
        <f>T273-HLOOKUP(V273,Minimas!$C$3:$CD$12,5,FALSE)</f>
        <v>#VALUE!</v>
      </c>
      <c r="AF273" s="113" t="e">
        <f>T273-HLOOKUP(V273,Minimas!$C$3:$CD$12,6,FALSE)</f>
        <v>#VALUE!</v>
      </c>
      <c r="AG273" s="113" t="e">
        <f>T273-HLOOKUP(V273,Minimas!$C$3:$CD$12,7,FALSE)</f>
        <v>#VALUE!</v>
      </c>
      <c r="AH273" s="113" t="e">
        <f>T273-HLOOKUP(V273,Minimas!$C$3:$CD$12,8,FALSE)</f>
        <v>#VALUE!</v>
      </c>
      <c r="AI273" s="113" t="e">
        <f>T273-HLOOKUP(V273,Minimas!$C$3:$CD$12,9,FALSE)</f>
        <v>#VALUE!</v>
      </c>
      <c r="AJ273" s="113" t="e">
        <f>T273-HLOOKUP(V273,Minimas!$C$3:$CD$12,10,FALSE)</f>
        <v>#VALUE!</v>
      </c>
      <c r="AK273" s="114" t="str">
        <f t="shared" ref="AK273:AK336" si="45">IF(E273=0," ",IF(AJ273&gt;=0,$AJ$5,IF(AI273&gt;=0,$AI$5,IF(AH273&gt;=0,$AH$5,IF(AG273&gt;=0,$AG$5,IF(AF273&gt;=0,$AF$5,IF(AE273&gt;=0,$AE$5,IF(AD273&gt;=0,$AD$5,IF(AC273&gt;=0,$AC$5,$AB$5)))))))))</f>
        <v xml:space="preserve"> </v>
      </c>
      <c r="AL273" s="114"/>
      <c r="AM273" s="114" t="str">
        <f t="shared" ref="AM273:AM336" si="46">IF(AK273="","",AK273)</f>
        <v xml:space="preserve"> </v>
      </c>
      <c r="AN273" s="114" t="str">
        <f t="shared" ref="AN273:AN336" si="47">IF(E273=0," ",IF(AJ273&gt;=0,AJ273,IF(AI273&gt;=0,AI273,IF(AH273&gt;=0,AH273,IF(AG273&gt;=0,AG273,IF(AF273&gt;=0,AF273,IF(AE273&gt;=0,AE273,IF(AD273&gt;=0,AD273,IF(AC273&gt;=0,AC273,AB273)))))))))</f>
        <v xml:space="preserve"> </v>
      </c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/>
      <c r="BA273" s="40"/>
      <c r="BB273" s="40"/>
      <c r="BC273" s="40"/>
      <c r="BD273" s="40"/>
      <c r="BE273" s="40"/>
      <c r="BF273" s="40"/>
      <c r="BG273" s="40"/>
      <c r="BH273" s="40"/>
      <c r="BI273" s="40"/>
      <c r="BJ273" s="40"/>
      <c r="BK273" s="40"/>
      <c r="BL273" s="40"/>
      <c r="BM273" s="40"/>
      <c r="BN273" s="40"/>
      <c r="BO273" s="40"/>
      <c r="BP273" s="40"/>
      <c r="BQ273" s="40"/>
      <c r="BR273" s="40"/>
      <c r="BS273" s="40"/>
      <c r="BT273" s="40"/>
      <c r="BU273" s="40"/>
      <c r="BV273" s="40"/>
      <c r="BW273" s="40"/>
      <c r="BX273" s="40"/>
      <c r="BY273" s="40"/>
      <c r="BZ273" s="40"/>
      <c r="CA273" s="40"/>
      <c r="CB273" s="40"/>
      <c r="CC273" s="40"/>
      <c r="CD273" s="40"/>
      <c r="CE273" s="40"/>
      <c r="CF273" s="40"/>
      <c r="CG273" s="40"/>
      <c r="CH273" s="40"/>
      <c r="CI273" s="40"/>
      <c r="CJ273" s="40"/>
      <c r="CK273" s="40"/>
      <c r="CL273" s="40"/>
      <c r="CM273" s="40"/>
      <c r="CN273" s="40"/>
      <c r="CO273" s="40"/>
      <c r="CP273" s="40"/>
      <c r="CQ273" s="40"/>
      <c r="CR273" s="40"/>
      <c r="CS273" s="40"/>
      <c r="CT273" s="40"/>
      <c r="CU273" s="40"/>
      <c r="CV273" s="40"/>
      <c r="CW273" s="40"/>
      <c r="CX273" s="40"/>
      <c r="CY273" s="40"/>
      <c r="CZ273" s="40"/>
      <c r="DA273" s="40"/>
      <c r="DB273" s="40"/>
      <c r="DC273" s="40"/>
    </row>
    <row r="274" spans="2:107" s="5" customFormat="1" ht="30" customHeight="1" x14ac:dyDescent="0.2">
      <c r="B274" s="83"/>
      <c r="C274" s="86"/>
      <c r="D274" s="87"/>
      <c r="E274" s="89"/>
      <c r="F274" s="117"/>
      <c r="G274" s="118"/>
      <c r="H274" s="91"/>
      <c r="I274" s="94"/>
      <c r="J274" s="95"/>
      <c r="K274" s="81"/>
      <c r="L274" s="100"/>
      <c r="M274" s="101"/>
      <c r="N274" s="101"/>
      <c r="O274" s="102" t="str">
        <f t="shared" si="40"/>
        <v/>
      </c>
      <c r="P274" s="100"/>
      <c r="Q274" s="101"/>
      <c r="R274" s="101"/>
      <c r="S274" s="102" t="str">
        <f t="shared" si="41"/>
        <v/>
      </c>
      <c r="T274" s="104" t="str">
        <f t="shared" si="42"/>
        <v/>
      </c>
      <c r="U274" s="105" t="str">
        <f t="shared" si="43"/>
        <v xml:space="preserve">   </v>
      </c>
      <c r="V274" s="106" t="str">
        <f>IF(E274=0," ",IF(E274="H",IF(H274&lt;2000,VLOOKUP(K274,Minimas!$A$15:$G$29,7),IF(AND(H274&gt;1999,H274&lt;2003),VLOOKUP(K274,Minimas!$A$15:$G$29,6),IF(AND(H274&gt;2002,H274&lt;2005),VLOOKUP(K274,Minimas!$A$15:$G$29,5),IF(AND(H274&gt;2004,H274&lt;2007),VLOOKUP(K274,Minimas!$A$15:$G$29,4),VLOOKUP(K274,Minimas!$A$15:$G$29,3))))),IF(H274&lt;2000,VLOOKUP(K274,Minimas!$H$15:$N$29,7),IF(AND(H274&gt;1999,H274&lt;2003),VLOOKUP(K274,Minimas!$H$15:$N$29,6),IF(AND(H274&gt;2002,H274&lt;2005),VLOOKUP(K274,Minimas!$H$15:$N$29,5),IF(AND(H274&gt;2004,H274&lt;2007),VLOOKUP(K274,Minimas!$H$15:$N$29,4),VLOOKUP(K274,Minimas!$H$15:$N$29,3)))))))</f>
        <v xml:space="preserve"> </v>
      </c>
      <c r="W274" s="107" t="str">
        <f t="shared" si="44"/>
        <v/>
      </c>
      <c r="X274" s="42"/>
      <c r="Y274" s="42"/>
      <c r="AB274" s="113" t="e">
        <f>T274-HLOOKUP(V274,Minimas!$C$3:$CD$12,2,FALSE)</f>
        <v>#VALUE!</v>
      </c>
      <c r="AC274" s="113" t="e">
        <f>T274-HLOOKUP(V274,Minimas!$C$3:$CD$12,3,FALSE)</f>
        <v>#VALUE!</v>
      </c>
      <c r="AD274" s="113" t="e">
        <f>T274-HLOOKUP(V274,Minimas!$C$3:$CD$12,4,FALSE)</f>
        <v>#VALUE!</v>
      </c>
      <c r="AE274" s="113" t="e">
        <f>T274-HLOOKUP(V274,Minimas!$C$3:$CD$12,5,FALSE)</f>
        <v>#VALUE!</v>
      </c>
      <c r="AF274" s="113" t="e">
        <f>T274-HLOOKUP(V274,Minimas!$C$3:$CD$12,6,FALSE)</f>
        <v>#VALUE!</v>
      </c>
      <c r="AG274" s="113" t="e">
        <f>T274-HLOOKUP(V274,Minimas!$C$3:$CD$12,7,FALSE)</f>
        <v>#VALUE!</v>
      </c>
      <c r="AH274" s="113" t="e">
        <f>T274-HLOOKUP(V274,Minimas!$C$3:$CD$12,8,FALSE)</f>
        <v>#VALUE!</v>
      </c>
      <c r="AI274" s="113" t="e">
        <f>T274-HLOOKUP(V274,Minimas!$C$3:$CD$12,9,FALSE)</f>
        <v>#VALUE!</v>
      </c>
      <c r="AJ274" s="113" t="e">
        <f>T274-HLOOKUP(V274,Minimas!$C$3:$CD$12,10,FALSE)</f>
        <v>#VALUE!</v>
      </c>
      <c r="AK274" s="114" t="str">
        <f t="shared" si="45"/>
        <v xml:space="preserve"> </v>
      </c>
      <c r="AL274" s="114"/>
      <c r="AM274" s="114" t="str">
        <f t="shared" si="46"/>
        <v xml:space="preserve"> </v>
      </c>
      <c r="AN274" s="114" t="str">
        <f t="shared" si="47"/>
        <v xml:space="preserve"> </v>
      </c>
      <c r="AO274" s="40"/>
      <c r="AP274" s="40"/>
      <c r="AQ274" s="40"/>
      <c r="AR274" s="40"/>
      <c r="AS274" s="40"/>
      <c r="AT274" s="40"/>
      <c r="AU274" s="40"/>
      <c r="AV274" s="40"/>
      <c r="AW274" s="40"/>
      <c r="AX274" s="40"/>
      <c r="AY274" s="40"/>
      <c r="AZ274" s="40"/>
      <c r="BA274" s="40"/>
      <c r="BB274" s="40"/>
      <c r="BC274" s="40"/>
      <c r="BD274" s="40"/>
      <c r="BE274" s="40"/>
      <c r="BF274" s="40"/>
      <c r="BG274" s="40"/>
      <c r="BH274" s="40"/>
      <c r="BI274" s="40"/>
      <c r="BJ274" s="40"/>
      <c r="BK274" s="40"/>
      <c r="BL274" s="40"/>
      <c r="BM274" s="40"/>
      <c r="BN274" s="40"/>
      <c r="BO274" s="40"/>
      <c r="BP274" s="40"/>
      <c r="BQ274" s="40"/>
      <c r="BR274" s="40"/>
      <c r="BS274" s="40"/>
      <c r="BT274" s="40"/>
      <c r="BU274" s="40"/>
      <c r="BV274" s="40"/>
      <c r="BW274" s="40"/>
      <c r="BX274" s="40"/>
      <c r="BY274" s="40"/>
      <c r="BZ274" s="40"/>
      <c r="CA274" s="40"/>
      <c r="CB274" s="40"/>
      <c r="CC274" s="40"/>
      <c r="CD274" s="40"/>
      <c r="CE274" s="40"/>
      <c r="CF274" s="40"/>
      <c r="CG274" s="40"/>
      <c r="CH274" s="40"/>
      <c r="CI274" s="40"/>
      <c r="CJ274" s="40"/>
      <c r="CK274" s="40"/>
      <c r="CL274" s="40"/>
      <c r="CM274" s="40"/>
      <c r="CN274" s="40"/>
      <c r="CO274" s="40"/>
      <c r="CP274" s="40"/>
      <c r="CQ274" s="40"/>
      <c r="CR274" s="40"/>
      <c r="CS274" s="40"/>
      <c r="CT274" s="40"/>
      <c r="CU274" s="40"/>
      <c r="CV274" s="40"/>
      <c r="CW274" s="40"/>
      <c r="CX274" s="40"/>
      <c r="CY274" s="40"/>
      <c r="CZ274" s="40"/>
      <c r="DA274" s="40"/>
      <c r="DB274" s="40"/>
      <c r="DC274" s="40"/>
    </row>
    <row r="275" spans="2:107" s="5" customFormat="1" ht="30" customHeight="1" x14ac:dyDescent="0.2">
      <c r="B275" s="83"/>
      <c r="C275" s="86"/>
      <c r="D275" s="87"/>
      <c r="E275" s="89"/>
      <c r="F275" s="117"/>
      <c r="G275" s="118"/>
      <c r="H275" s="91"/>
      <c r="I275" s="94"/>
      <c r="J275" s="95"/>
      <c r="K275" s="81"/>
      <c r="L275" s="100"/>
      <c r="M275" s="101"/>
      <c r="N275" s="101"/>
      <c r="O275" s="102" t="str">
        <f t="shared" si="40"/>
        <v/>
      </c>
      <c r="P275" s="100"/>
      <c r="Q275" s="101"/>
      <c r="R275" s="101"/>
      <c r="S275" s="102" t="str">
        <f t="shared" si="41"/>
        <v/>
      </c>
      <c r="T275" s="104" t="str">
        <f t="shared" si="42"/>
        <v/>
      </c>
      <c r="U275" s="105" t="str">
        <f t="shared" si="43"/>
        <v xml:space="preserve">   </v>
      </c>
      <c r="V275" s="106" t="str">
        <f>IF(E275=0," ",IF(E275="H",IF(H275&lt;2000,VLOOKUP(K275,Minimas!$A$15:$G$29,7),IF(AND(H275&gt;1999,H275&lt;2003),VLOOKUP(K275,Minimas!$A$15:$G$29,6),IF(AND(H275&gt;2002,H275&lt;2005),VLOOKUP(K275,Minimas!$A$15:$G$29,5),IF(AND(H275&gt;2004,H275&lt;2007),VLOOKUP(K275,Minimas!$A$15:$G$29,4),VLOOKUP(K275,Minimas!$A$15:$G$29,3))))),IF(H275&lt;2000,VLOOKUP(K275,Minimas!$H$15:$N$29,7),IF(AND(H275&gt;1999,H275&lt;2003),VLOOKUP(K275,Minimas!$H$15:$N$29,6),IF(AND(H275&gt;2002,H275&lt;2005),VLOOKUP(K275,Minimas!$H$15:$N$29,5),IF(AND(H275&gt;2004,H275&lt;2007),VLOOKUP(K275,Minimas!$H$15:$N$29,4),VLOOKUP(K275,Minimas!$H$15:$N$29,3)))))))</f>
        <v xml:space="preserve"> </v>
      </c>
      <c r="W275" s="107" t="str">
        <f t="shared" si="44"/>
        <v/>
      </c>
      <c r="X275" s="42"/>
      <c r="Y275" s="42"/>
      <c r="AB275" s="113" t="e">
        <f>T275-HLOOKUP(V275,Minimas!$C$3:$CD$12,2,FALSE)</f>
        <v>#VALUE!</v>
      </c>
      <c r="AC275" s="113" t="e">
        <f>T275-HLOOKUP(V275,Minimas!$C$3:$CD$12,3,FALSE)</f>
        <v>#VALUE!</v>
      </c>
      <c r="AD275" s="113" t="e">
        <f>T275-HLOOKUP(V275,Minimas!$C$3:$CD$12,4,FALSE)</f>
        <v>#VALUE!</v>
      </c>
      <c r="AE275" s="113" t="e">
        <f>T275-HLOOKUP(V275,Minimas!$C$3:$CD$12,5,FALSE)</f>
        <v>#VALUE!</v>
      </c>
      <c r="AF275" s="113" t="e">
        <f>T275-HLOOKUP(V275,Minimas!$C$3:$CD$12,6,FALSE)</f>
        <v>#VALUE!</v>
      </c>
      <c r="AG275" s="113" t="e">
        <f>T275-HLOOKUP(V275,Minimas!$C$3:$CD$12,7,FALSE)</f>
        <v>#VALUE!</v>
      </c>
      <c r="AH275" s="113" t="e">
        <f>T275-HLOOKUP(V275,Minimas!$C$3:$CD$12,8,FALSE)</f>
        <v>#VALUE!</v>
      </c>
      <c r="AI275" s="113" t="e">
        <f>T275-HLOOKUP(V275,Minimas!$C$3:$CD$12,9,FALSE)</f>
        <v>#VALUE!</v>
      </c>
      <c r="AJ275" s="113" t="e">
        <f>T275-HLOOKUP(V275,Minimas!$C$3:$CD$12,10,FALSE)</f>
        <v>#VALUE!</v>
      </c>
      <c r="AK275" s="114" t="str">
        <f t="shared" si="45"/>
        <v xml:space="preserve"> </v>
      </c>
      <c r="AL275" s="114"/>
      <c r="AM275" s="114" t="str">
        <f t="shared" si="46"/>
        <v xml:space="preserve"> </v>
      </c>
      <c r="AN275" s="114" t="str">
        <f t="shared" si="47"/>
        <v xml:space="preserve"> </v>
      </c>
      <c r="AO275" s="40"/>
      <c r="AP275" s="40"/>
      <c r="AQ275" s="40"/>
      <c r="AR275" s="40"/>
      <c r="AS275" s="40"/>
      <c r="AT275" s="40"/>
      <c r="AU275" s="40"/>
      <c r="AV275" s="40"/>
      <c r="AW275" s="40"/>
      <c r="AX275" s="40"/>
      <c r="AY275" s="40"/>
      <c r="AZ275" s="40"/>
      <c r="BA275" s="40"/>
      <c r="BB275" s="40"/>
      <c r="BC275" s="40"/>
      <c r="BD275" s="40"/>
      <c r="BE275" s="40"/>
      <c r="BF275" s="40"/>
      <c r="BG275" s="40"/>
      <c r="BH275" s="40"/>
      <c r="BI275" s="40"/>
      <c r="BJ275" s="40"/>
      <c r="BK275" s="40"/>
      <c r="BL275" s="40"/>
      <c r="BM275" s="40"/>
      <c r="BN275" s="40"/>
      <c r="BO275" s="40"/>
      <c r="BP275" s="40"/>
      <c r="BQ275" s="40"/>
      <c r="BR275" s="40"/>
      <c r="BS275" s="40"/>
      <c r="BT275" s="40"/>
      <c r="BU275" s="40"/>
      <c r="BV275" s="40"/>
      <c r="BW275" s="40"/>
      <c r="BX275" s="40"/>
      <c r="BY275" s="40"/>
      <c r="BZ275" s="40"/>
      <c r="CA275" s="40"/>
      <c r="CB275" s="40"/>
      <c r="CC275" s="40"/>
      <c r="CD275" s="40"/>
      <c r="CE275" s="40"/>
      <c r="CF275" s="40"/>
      <c r="CG275" s="40"/>
      <c r="CH275" s="40"/>
      <c r="CI275" s="40"/>
      <c r="CJ275" s="40"/>
      <c r="CK275" s="40"/>
      <c r="CL275" s="40"/>
      <c r="CM275" s="40"/>
      <c r="CN275" s="40"/>
      <c r="CO275" s="40"/>
      <c r="CP275" s="40"/>
      <c r="CQ275" s="40"/>
      <c r="CR275" s="40"/>
      <c r="CS275" s="40"/>
      <c r="CT275" s="40"/>
      <c r="CU275" s="40"/>
      <c r="CV275" s="40"/>
      <c r="CW275" s="40"/>
      <c r="CX275" s="40"/>
      <c r="CY275" s="40"/>
      <c r="CZ275" s="40"/>
      <c r="DA275" s="40"/>
      <c r="DB275" s="40"/>
      <c r="DC275" s="40"/>
    </row>
    <row r="276" spans="2:107" s="5" customFormat="1" ht="30" customHeight="1" x14ac:dyDescent="0.2">
      <c r="B276" s="83"/>
      <c r="C276" s="86"/>
      <c r="D276" s="87"/>
      <c r="E276" s="89"/>
      <c r="F276" s="117"/>
      <c r="G276" s="118"/>
      <c r="H276" s="91"/>
      <c r="I276" s="94"/>
      <c r="J276" s="95"/>
      <c r="K276" s="81"/>
      <c r="L276" s="100"/>
      <c r="M276" s="101"/>
      <c r="N276" s="101"/>
      <c r="O276" s="102" t="str">
        <f t="shared" si="40"/>
        <v/>
      </c>
      <c r="P276" s="100"/>
      <c r="Q276" s="101"/>
      <c r="R276" s="101"/>
      <c r="S276" s="102" t="str">
        <f t="shared" si="41"/>
        <v/>
      </c>
      <c r="T276" s="104" t="str">
        <f t="shared" si="42"/>
        <v/>
      </c>
      <c r="U276" s="105" t="str">
        <f t="shared" si="43"/>
        <v xml:space="preserve">   </v>
      </c>
      <c r="V276" s="106" t="str">
        <f>IF(E276=0," ",IF(E276="H",IF(H276&lt;2000,VLOOKUP(K276,Minimas!$A$15:$G$29,7),IF(AND(H276&gt;1999,H276&lt;2003),VLOOKUP(K276,Minimas!$A$15:$G$29,6),IF(AND(H276&gt;2002,H276&lt;2005),VLOOKUP(K276,Minimas!$A$15:$G$29,5),IF(AND(H276&gt;2004,H276&lt;2007),VLOOKUP(K276,Minimas!$A$15:$G$29,4),VLOOKUP(K276,Minimas!$A$15:$G$29,3))))),IF(H276&lt;2000,VLOOKUP(K276,Minimas!$H$15:$N$29,7),IF(AND(H276&gt;1999,H276&lt;2003),VLOOKUP(K276,Minimas!$H$15:$N$29,6),IF(AND(H276&gt;2002,H276&lt;2005),VLOOKUP(K276,Minimas!$H$15:$N$29,5),IF(AND(H276&gt;2004,H276&lt;2007),VLOOKUP(K276,Minimas!$H$15:$N$29,4),VLOOKUP(K276,Minimas!$H$15:$N$29,3)))))))</f>
        <v xml:space="preserve"> </v>
      </c>
      <c r="W276" s="107" t="str">
        <f t="shared" si="44"/>
        <v/>
      </c>
      <c r="X276" s="42"/>
      <c r="Y276" s="42"/>
      <c r="AB276" s="113" t="e">
        <f>T276-HLOOKUP(V276,Minimas!$C$3:$CD$12,2,FALSE)</f>
        <v>#VALUE!</v>
      </c>
      <c r="AC276" s="113" t="e">
        <f>T276-HLOOKUP(V276,Minimas!$C$3:$CD$12,3,FALSE)</f>
        <v>#VALUE!</v>
      </c>
      <c r="AD276" s="113" t="e">
        <f>T276-HLOOKUP(V276,Minimas!$C$3:$CD$12,4,FALSE)</f>
        <v>#VALUE!</v>
      </c>
      <c r="AE276" s="113" t="e">
        <f>T276-HLOOKUP(V276,Minimas!$C$3:$CD$12,5,FALSE)</f>
        <v>#VALUE!</v>
      </c>
      <c r="AF276" s="113" t="e">
        <f>T276-HLOOKUP(V276,Minimas!$C$3:$CD$12,6,FALSE)</f>
        <v>#VALUE!</v>
      </c>
      <c r="AG276" s="113" t="e">
        <f>T276-HLOOKUP(V276,Minimas!$C$3:$CD$12,7,FALSE)</f>
        <v>#VALUE!</v>
      </c>
      <c r="AH276" s="113" t="e">
        <f>T276-HLOOKUP(V276,Minimas!$C$3:$CD$12,8,FALSE)</f>
        <v>#VALUE!</v>
      </c>
      <c r="AI276" s="113" t="e">
        <f>T276-HLOOKUP(V276,Minimas!$C$3:$CD$12,9,FALSE)</f>
        <v>#VALUE!</v>
      </c>
      <c r="AJ276" s="113" t="e">
        <f>T276-HLOOKUP(V276,Minimas!$C$3:$CD$12,10,FALSE)</f>
        <v>#VALUE!</v>
      </c>
      <c r="AK276" s="114" t="str">
        <f t="shared" si="45"/>
        <v xml:space="preserve"> </v>
      </c>
      <c r="AL276" s="114"/>
      <c r="AM276" s="114" t="str">
        <f t="shared" si="46"/>
        <v xml:space="preserve"> </v>
      </c>
      <c r="AN276" s="114" t="str">
        <f t="shared" si="47"/>
        <v xml:space="preserve"> </v>
      </c>
      <c r="AO276" s="40"/>
      <c r="AP276" s="40"/>
      <c r="AQ276" s="40"/>
      <c r="AR276" s="40"/>
      <c r="AS276" s="40"/>
      <c r="AT276" s="40"/>
      <c r="AU276" s="40"/>
      <c r="AV276" s="40"/>
      <c r="AW276" s="40"/>
      <c r="AX276" s="40"/>
      <c r="AY276" s="40"/>
      <c r="AZ276" s="40"/>
      <c r="BA276" s="40"/>
      <c r="BB276" s="40"/>
      <c r="BC276" s="40"/>
      <c r="BD276" s="40"/>
      <c r="BE276" s="40"/>
      <c r="BF276" s="40"/>
      <c r="BG276" s="40"/>
      <c r="BH276" s="40"/>
      <c r="BI276" s="40"/>
      <c r="BJ276" s="40"/>
      <c r="BK276" s="40"/>
      <c r="BL276" s="40"/>
      <c r="BM276" s="40"/>
      <c r="BN276" s="40"/>
      <c r="BO276" s="40"/>
      <c r="BP276" s="40"/>
      <c r="BQ276" s="40"/>
      <c r="BR276" s="40"/>
      <c r="BS276" s="40"/>
      <c r="BT276" s="40"/>
      <c r="BU276" s="40"/>
      <c r="BV276" s="40"/>
      <c r="BW276" s="40"/>
      <c r="BX276" s="40"/>
      <c r="BY276" s="40"/>
      <c r="BZ276" s="40"/>
      <c r="CA276" s="40"/>
      <c r="CB276" s="40"/>
      <c r="CC276" s="40"/>
      <c r="CD276" s="40"/>
      <c r="CE276" s="40"/>
      <c r="CF276" s="40"/>
      <c r="CG276" s="40"/>
      <c r="CH276" s="40"/>
      <c r="CI276" s="40"/>
      <c r="CJ276" s="40"/>
      <c r="CK276" s="40"/>
      <c r="CL276" s="40"/>
      <c r="CM276" s="40"/>
      <c r="CN276" s="40"/>
      <c r="CO276" s="40"/>
      <c r="CP276" s="40"/>
      <c r="CQ276" s="40"/>
      <c r="CR276" s="40"/>
      <c r="CS276" s="40"/>
      <c r="CT276" s="40"/>
      <c r="CU276" s="40"/>
      <c r="CV276" s="40"/>
      <c r="CW276" s="40"/>
      <c r="CX276" s="40"/>
      <c r="CY276" s="40"/>
      <c r="CZ276" s="40"/>
      <c r="DA276" s="40"/>
      <c r="DB276" s="40"/>
      <c r="DC276" s="40"/>
    </row>
    <row r="277" spans="2:107" s="5" customFormat="1" ht="30" customHeight="1" x14ac:dyDescent="0.2">
      <c r="B277" s="83"/>
      <c r="C277" s="86"/>
      <c r="D277" s="87"/>
      <c r="E277" s="89"/>
      <c r="F277" s="117"/>
      <c r="G277" s="118"/>
      <c r="H277" s="91"/>
      <c r="I277" s="94"/>
      <c r="J277" s="95"/>
      <c r="K277" s="81"/>
      <c r="L277" s="100"/>
      <c r="M277" s="101"/>
      <c r="N277" s="101"/>
      <c r="O277" s="102" t="str">
        <f t="shared" si="40"/>
        <v/>
      </c>
      <c r="P277" s="100"/>
      <c r="Q277" s="101"/>
      <c r="R277" s="101"/>
      <c r="S277" s="102" t="str">
        <f t="shared" si="41"/>
        <v/>
      </c>
      <c r="T277" s="104" t="str">
        <f t="shared" si="42"/>
        <v/>
      </c>
      <c r="U277" s="105" t="str">
        <f t="shared" si="43"/>
        <v xml:space="preserve">   </v>
      </c>
      <c r="V277" s="106" t="str">
        <f>IF(E277=0," ",IF(E277="H",IF(H277&lt;2000,VLOOKUP(K277,Minimas!$A$15:$G$29,7),IF(AND(H277&gt;1999,H277&lt;2003),VLOOKUP(K277,Minimas!$A$15:$G$29,6),IF(AND(H277&gt;2002,H277&lt;2005),VLOOKUP(K277,Minimas!$A$15:$G$29,5),IF(AND(H277&gt;2004,H277&lt;2007),VLOOKUP(K277,Minimas!$A$15:$G$29,4),VLOOKUP(K277,Minimas!$A$15:$G$29,3))))),IF(H277&lt;2000,VLOOKUP(K277,Minimas!$H$15:$N$29,7),IF(AND(H277&gt;1999,H277&lt;2003),VLOOKUP(K277,Minimas!$H$15:$N$29,6),IF(AND(H277&gt;2002,H277&lt;2005),VLOOKUP(K277,Minimas!$H$15:$N$29,5),IF(AND(H277&gt;2004,H277&lt;2007),VLOOKUP(K277,Minimas!$H$15:$N$29,4),VLOOKUP(K277,Minimas!$H$15:$N$29,3)))))))</f>
        <v xml:space="preserve"> </v>
      </c>
      <c r="W277" s="107" t="str">
        <f t="shared" si="44"/>
        <v/>
      </c>
      <c r="X277" s="42"/>
      <c r="Y277" s="42"/>
      <c r="AB277" s="113" t="e">
        <f>T277-HLOOKUP(V277,Minimas!$C$3:$CD$12,2,FALSE)</f>
        <v>#VALUE!</v>
      </c>
      <c r="AC277" s="113" t="e">
        <f>T277-HLOOKUP(V277,Minimas!$C$3:$CD$12,3,FALSE)</f>
        <v>#VALUE!</v>
      </c>
      <c r="AD277" s="113" t="e">
        <f>T277-HLOOKUP(V277,Minimas!$C$3:$CD$12,4,FALSE)</f>
        <v>#VALUE!</v>
      </c>
      <c r="AE277" s="113" t="e">
        <f>T277-HLOOKUP(V277,Minimas!$C$3:$CD$12,5,FALSE)</f>
        <v>#VALUE!</v>
      </c>
      <c r="AF277" s="113" t="e">
        <f>T277-HLOOKUP(V277,Minimas!$C$3:$CD$12,6,FALSE)</f>
        <v>#VALUE!</v>
      </c>
      <c r="AG277" s="113" t="e">
        <f>T277-HLOOKUP(V277,Minimas!$C$3:$CD$12,7,FALSE)</f>
        <v>#VALUE!</v>
      </c>
      <c r="AH277" s="113" t="e">
        <f>T277-HLOOKUP(V277,Minimas!$C$3:$CD$12,8,FALSE)</f>
        <v>#VALUE!</v>
      </c>
      <c r="AI277" s="113" t="e">
        <f>T277-HLOOKUP(V277,Minimas!$C$3:$CD$12,9,FALSE)</f>
        <v>#VALUE!</v>
      </c>
      <c r="AJ277" s="113" t="e">
        <f>T277-HLOOKUP(V277,Minimas!$C$3:$CD$12,10,FALSE)</f>
        <v>#VALUE!</v>
      </c>
      <c r="AK277" s="114" t="str">
        <f t="shared" si="45"/>
        <v xml:space="preserve"> </v>
      </c>
      <c r="AL277" s="114"/>
      <c r="AM277" s="114" t="str">
        <f t="shared" si="46"/>
        <v xml:space="preserve"> </v>
      </c>
      <c r="AN277" s="114" t="str">
        <f t="shared" si="47"/>
        <v xml:space="preserve"> </v>
      </c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0"/>
      <c r="BD277" s="40"/>
      <c r="BE277" s="40"/>
      <c r="BF277" s="40"/>
      <c r="BG277" s="40"/>
      <c r="BH277" s="40"/>
      <c r="BI277" s="40"/>
      <c r="BJ277" s="40"/>
      <c r="BK277" s="40"/>
      <c r="BL277" s="40"/>
      <c r="BM277" s="40"/>
      <c r="BN277" s="40"/>
      <c r="BO277" s="40"/>
      <c r="BP277" s="40"/>
      <c r="BQ277" s="40"/>
      <c r="BR277" s="40"/>
      <c r="BS277" s="40"/>
      <c r="BT277" s="40"/>
      <c r="BU277" s="40"/>
      <c r="BV277" s="40"/>
      <c r="BW277" s="40"/>
      <c r="BX277" s="40"/>
      <c r="BY277" s="40"/>
      <c r="BZ277" s="40"/>
      <c r="CA277" s="40"/>
      <c r="CB277" s="40"/>
      <c r="CC277" s="40"/>
      <c r="CD277" s="40"/>
      <c r="CE277" s="40"/>
      <c r="CF277" s="40"/>
      <c r="CG277" s="40"/>
      <c r="CH277" s="40"/>
      <c r="CI277" s="40"/>
      <c r="CJ277" s="40"/>
      <c r="CK277" s="40"/>
      <c r="CL277" s="40"/>
      <c r="CM277" s="40"/>
      <c r="CN277" s="40"/>
      <c r="CO277" s="40"/>
      <c r="CP277" s="40"/>
      <c r="CQ277" s="40"/>
      <c r="CR277" s="40"/>
      <c r="CS277" s="40"/>
      <c r="CT277" s="40"/>
      <c r="CU277" s="40"/>
      <c r="CV277" s="40"/>
      <c r="CW277" s="40"/>
      <c r="CX277" s="40"/>
      <c r="CY277" s="40"/>
      <c r="CZ277" s="40"/>
      <c r="DA277" s="40"/>
      <c r="DB277" s="40"/>
      <c r="DC277" s="40"/>
    </row>
    <row r="278" spans="2:107" s="5" customFormat="1" ht="30" customHeight="1" x14ac:dyDescent="0.2">
      <c r="B278" s="83"/>
      <c r="C278" s="86"/>
      <c r="D278" s="87"/>
      <c r="E278" s="89"/>
      <c r="F278" s="117"/>
      <c r="G278" s="118"/>
      <c r="H278" s="91"/>
      <c r="I278" s="94"/>
      <c r="J278" s="95"/>
      <c r="K278" s="81"/>
      <c r="L278" s="100"/>
      <c r="M278" s="101"/>
      <c r="N278" s="101"/>
      <c r="O278" s="102" t="str">
        <f t="shared" si="40"/>
        <v/>
      </c>
      <c r="P278" s="100"/>
      <c r="Q278" s="101"/>
      <c r="R278" s="101"/>
      <c r="S278" s="102" t="str">
        <f t="shared" si="41"/>
        <v/>
      </c>
      <c r="T278" s="104" t="str">
        <f t="shared" si="42"/>
        <v/>
      </c>
      <c r="U278" s="105" t="str">
        <f t="shared" si="43"/>
        <v xml:space="preserve">   </v>
      </c>
      <c r="V278" s="106" t="str">
        <f>IF(E278=0," ",IF(E278="H",IF(H278&lt;2000,VLOOKUP(K278,Minimas!$A$15:$G$29,7),IF(AND(H278&gt;1999,H278&lt;2003),VLOOKUP(K278,Minimas!$A$15:$G$29,6),IF(AND(H278&gt;2002,H278&lt;2005),VLOOKUP(K278,Minimas!$A$15:$G$29,5),IF(AND(H278&gt;2004,H278&lt;2007),VLOOKUP(K278,Minimas!$A$15:$G$29,4),VLOOKUP(K278,Minimas!$A$15:$G$29,3))))),IF(H278&lt;2000,VLOOKUP(K278,Minimas!$H$15:$N$29,7),IF(AND(H278&gt;1999,H278&lt;2003),VLOOKUP(K278,Minimas!$H$15:$N$29,6),IF(AND(H278&gt;2002,H278&lt;2005),VLOOKUP(K278,Minimas!$H$15:$N$29,5),IF(AND(H278&gt;2004,H278&lt;2007),VLOOKUP(K278,Minimas!$H$15:$N$29,4),VLOOKUP(K278,Minimas!$H$15:$N$29,3)))))))</f>
        <v xml:space="preserve"> </v>
      </c>
      <c r="W278" s="107" t="str">
        <f t="shared" si="44"/>
        <v/>
      </c>
      <c r="X278" s="42"/>
      <c r="Y278" s="42"/>
      <c r="AB278" s="113" t="e">
        <f>T278-HLOOKUP(V278,Minimas!$C$3:$CD$12,2,FALSE)</f>
        <v>#VALUE!</v>
      </c>
      <c r="AC278" s="113" t="e">
        <f>T278-HLOOKUP(V278,Minimas!$C$3:$CD$12,3,FALSE)</f>
        <v>#VALUE!</v>
      </c>
      <c r="AD278" s="113" t="e">
        <f>T278-HLOOKUP(V278,Minimas!$C$3:$CD$12,4,FALSE)</f>
        <v>#VALUE!</v>
      </c>
      <c r="AE278" s="113" t="e">
        <f>T278-HLOOKUP(V278,Minimas!$C$3:$CD$12,5,FALSE)</f>
        <v>#VALUE!</v>
      </c>
      <c r="AF278" s="113" t="e">
        <f>T278-HLOOKUP(V278,Minimas!$C$3:$CD$12,6,FALSE)</f>
        <v>#VALUE!</v>
      </c>
      <c r="AG278" s="113" t="e">
        <f>T278-HLOOKUP(V278,Minimas!$C$3:$CD$12,7,FALSE)</f>
        <v>#VALUE!</v>
      </c>
      <c r="AH278" s="113" t="e">
        <f>T278-HLOOKUP(V278,Minimas!$C$3:$CD$12,8,FALSE)</f>
        <v>#VALUE!</v>
      </c>
      <c r="AI278" s="113" t="e">
        <f>T278-HLOOKUP(V278,Minimas!$C$3:$CD$12,9,FALSE)</f>
        <v>#VALUE!</v>
      </c>
      <c r="AJ278" s="113" t="e">
        <f>T278-HLOOKUP(V278,Minimas!$C$3:$CD$12,10,FALSE)</f>
        <v>#VALUE!</v>
      </c>
      <c r="AK278" s="114" t="str">
        <f t="shared" si="45"/>
        <v xml:space="preserve"> </v>
      </c>
      <c r="AL278" s="114"/>
      <c r="AM278" s="114" t="str">
        <f t="shared" si="46"/>
        <v xml:space="preserve"> </v>
      </c>
      <c r="AN278" s="114" t="str">
        <f t="shared" si="47"/>
        <v xml:space="preserve"> </v>
      </c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0"/>
      <c r="BD278" s="40"/>
      <c r="BE278" s="40"/>
      <c r="BF278" s="40"/>
      <c r="BG278" s="40"/>
      <c r="BH278" s="40"/>
      <c r="BI278" s="40"/>
      <c r="BJ278" s="40"/>
      <c r="BK278" s="40"/>
      <c r="BL278" s="40"/>
      <c r="BM278" s="40"/>
      <c r="BN278" s="40"/>
      <c r="BO278" s="40"/>
      <c r="BP278" s="40"/>
      <c r="BQ278" s="40"/>
      <c r="BR278" s="40"/>
      <c r="BS278" s="40"/>
      <c r="BT278" s="40"/>
      <c r="BU278" s="40"/>
      <c r="BV278" s="40"/>
      <c r="BW278" s="40"/>
      <c r="BX278" s="40"/>
      <c r="BY278" s="40"/>
      <c r="BZ278" s="40"/>
      <c r="CA278" s="40"/>
      <c r="CB278" s="40"/>
      <c r="CC278" s="40"/>
      <c r="CD278" s="40"/>
      <c r="CE278" s="40"/>
      <c r="CF278" s="40"/>
      <c r="CG278" s="40"/>
      <c r="CH278" s="40"/>
      <c r="CI278" s="40"/>
      <c r="CJ278" s="40"/>
      <c r="CK278" s="40"/>
      <c r="CL278" s="40"/>
      <c r="CM278" s="40"/>
      <c r="CN278" s="40"/>
      <c r="CO278" s="40"/>
      <c r="CP278" s="40"/>
      <c r="CQ278" s="40"/>
      <c r="CR278" s="40"/>
      <c r="CS278" s="40"/>
      <c r="CT278" s="40"/>
      <c r="CU278" s="40"/>
      <c r="CV278" s="40"/>
      <c r="CW278" s="40"/>
      <c r="CX278" s="40"/>
      <c r="CY278" s="40"/>
      <c r="CZ278" s="40"/>
      <c r="DA278" s="40"/>
      <c r="DB278" s="40"/>
      <c r="DC278" s="40"/>
    </row>
    <row r="279" spans="2:107" s="5" customFormat="1" ht="30" customHeight="1" x14ac:dyDescent="0.2">
      <c r="B279" s="83"/>
      <c r="C279" s="86"/>
      <c r="D279" s="87"/>
      <c r="E279" s="89"/>
      <c r="F279" s="117"/>
      <c r="G279" s="118"/>
      <c r="H279" s="91"/>
      <c r="I279" s="94"/>
      <c r="J279" s="95"/>
      <c r="K279" s="81"/>
      <c r="L279" s="100"/>
      <c r="M279" s="101"/>
      <c r="N279" s="101"/>
      <c r="O279" s="102" t="str">
        <f t="shared" si="40"/>
        <v/>
      </c>
      <c r="P279" s="100"/>
      <c r="Q279" s="101"/>
      <c r="R279" s="101"/>
      <c r="S279" s="102" t="str">
        <f t="shared" si="41"/>
        <v/>
      </c>
      <c r="T279" s="104" t="str">
        <f t="shared" si="42"/>
        <v/>
      </c>
      <c r="U279" s="105" t="str">
        <f t="shared" si="43"/>
        <v xml:space="preserve">   </v>
      </c>
      <c r="V279" s="106" t="str">
        <f>IF(E279=0," ",IF(E279="H",IF(H279&lt;2000,VLOOKUP(K279,Minimas!$A$15:$G$29,7),IF(AND(H279&gt;1999,H279&lt;2003),VLOOKUP(K279,Minimas!$A$15:$G$29,6),IF(AND(H279&gt;2002,H279&lt;2005),VLOOKUP(K279,Minimas!$A$15:$G$29,5),IF(AND(H279&gt;2004,H279&lt;2007),VLOOKUP(K279,Minimas!$A$15:$G$29,4),VLOOKUP(K279,Minimas!$A$15:$G$29,3))))),IF(H279&lt;2000,VLOOKUP(K279,Minimas!$H$15:$N$29,7),IF(AND(H279&gt;1999,H279&lt;2003),VLOOKUP(K279,Minimas!$H$15:$N$29,6),IF(AND(H279&gt;2002,H279&lt;2005),VLOOKUP(K279,Minimas!$H$15:$N$29,5),IF(AND(H279&gt;2004,H279&lt;2007),VLOOKUP(K279,Minimas!$H$15:$N$29,4),VLOOKUP(K279,Minimas!$H$15:$N$29,3)))))))</f>
        <v xml:space="preserve"> </v>
      </c>
      <c r="W279" s="107" t="str">
        <f t="shared" si="44"/>
        <v/>
      </c>
      <c r="X279" s="42"/>
      <c r="Y279" s="42"/>
      <c r="AB279" s="113" t="e">
        <f>T279-HLOOKUP(V279,Minimas!$C$3:$CD$12,2,FALSE)</f>
        <v>#VALUE!</v>
      </c>
      <c r="AC279" s="113" t="e">
        <f>T279-HLOOKUP(V279,Minimas!$C$3:$CD$12,3,FALSE)</f>
        <v>#VALUE!</v>
      </c>
      <c r="AD279" s="113" t="e">
        <f>T279-HLOOKUP(V279,Minimas!$C$3:$CD$12,4,FALSE)</f>
        <v>#VALUE!</v>
      </c>
      <c r="AE279" s="113" t="e">
        <f>T279-HLOOKUP(V279,Minimas!$C$3:$CD$12,5,FALSE)</f>
        <v>#VALUE!</v>
      </c>
      <c r="AF279" s="113" t="e">
        <f>T279-HLOOKUP(V279,Minimas!$C$3:$CD$12,6,FALSE)</f>
        <v>#VALUE!</v>
      </c>
      <c r="AG279" s="113" t="e">
        <f>T279-HLOOKUP(V279,Minimas!$C$3:$CD$12,7,FALSE)</f>
        <v>#VALUE!</v>
      </c>
      <c r="AH279" s="113" t="e">
        <f>T279-HLOOKUP(V279,Minimas!$C$3:$CD$12,8,FALSE)</f>
        <v>#VALUE!</v>
      </c>
      <c r="AI279" s="113" t="e">
        <f>T279-HLOOKUP(V279,Minimas!$C$3:$CD$12,9,FALSE)</f>
        <v>#VALUE!</v>
      </c>
      <c r="AJ279" s="113" t="e">
        <f>T279-HLOOKUP(V279,Minimas!$C$3:$CD$12,10,FALSE)</f>
        <v>#VALUE!</v>
      </c>
      <c r="AK279" s="114" t="str">
        <f t="shared" si="45"/>
        <v xml:space="preserve"> </v>
      </c>
      <c r="AL279" s="114"/>
      <c r="AM279" s="114" t="str">
        <f t="shared" si="46"/>
        <v xml:space="preserve"> </v>
      </c>
      <c r="AN279" s="114" t="str">
        <f t="shared" si="47"/>
        <v xml:space="preserve"> </v>
      </c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0"/>
      <c r="BD279" s="40"/>
      <c r="BE279" s="40"/>
      <c r="BF279" s="40"/>
      <c r="BG279" s="40"/>
      <c r="BH279" s="40"/>
      <c r="BI279" s="40"/>
      <c r="BJ279" s="40"/>
      <c r="BK279" s="40"/>
      <c r="BL279" s="40"/>
      <c r="BM279" s="40"/>
      <c r="BN279" s="40"/>
      <c r="BO279" s="40"/>
      <c r="BP279" s="40"/>
      <c r="BQ279" s="40"/>
      <c r="BR279" s="40"/>
      <c r="BS279" s="40"/>
      <c r="BT279" s="40"/>
      <c r="BU279" s="40"/>
      <c r="BV279" s="40"/>
      <c r="BW279" s="40"/>
      <c r="BX279" s="40"/>
      <c r="BY279" s="40"/>
      <c r="BZ279" s="40"/>
      <c r="CA279" s="40"/>
      <c r="CB279" s="40"/>
      <c r="CC279" s="40"/>
      <c r="CD279" s="40"/>
      <c r="CE279" s="40"/>
      <c r="CF279" s="40"/>
      <c r="CG279" s="40"/>
      <c r="CH279" s="40"/>
      <c r="CI279" s="40"/>
      <c r="CJ279" s="40"/>
      <c r="CK279" s="40"/>
      <c r="CL279" s="40"/>
      <c r="CM279" s="40"/>
      <c r="CN279" s="40"/>
      <c r="CO279" s="40"/>
      <c r="CP279" s="40"/>
      <c r="CQ279" s="40"/>
      <c r="CR279" s="40"/>
      <c r="CS279" s="40"/>
      <c r="CT279" s="40"/>
      <c r="CU279" s="40"/>
      <c r="CV279" s="40"/>
      <c r="CW279" s="40"/>
      <c r="CX279" s="40"/>
      <c r="CY279" s="40"/>
      <c r="CZ279" s="40"/>
      <c r="DA279" s="40"/>
      <c r="DB279" s="40"/>
      <c r="DC279" s="40"/>
    </row>
    <row r="280" spans="2:107" s="5" customFormat="1" ht="30" customHeight="1" x14ac:dyDescent="0.2">
      <c r="B280" s="83"/>
      <c r="C280" s="86"/>
      <c r="D280" s="87"/>
      <c r="E280" s="89"/>
      <c r="F280" s="117"/>
      <c r="G280" s="118"/>
      <c r="H280" s="91"/>
      <c r="I280" s="94"/>
      <c r="J280" s="95"/>
      <c r="K280" s="81"/>
      <c r="L280" s="100"/>
      <c r="M280" s="101"/>
      <c r="N280" s="101"/>
      <c r="O280" s="102" t="str">
        <f t="shared" si="40"/>
        <v/>
      </c>
      <c r="P280" s="100"/>
      <c r="Q280" s="101"/>
      <c r="R280" s="101"/>
      <c r="S280" s="102" t="str">
        <f t="shared" si="41"/>
        <v/>
      </c>
      <c r="T280" s="104" t="str">
        <f t="shared" si="42"/>
        <v/>
      </c>
      <c r="U280" s="105" t="str">
        <f t="shared" si="43"/>
        <v xml:space="preserve">   </v>
      </c>
      <c r="V280" s="106" t="str">
        <f>IF(E280=0," ",IF(E280="H",IF(H280&lt;2000,VLOOKUP(K280,Minimas!$A$15:$G$29,7),IF(AND(H280&gt;1999,H280&lt;2003),VLOOKUP(K280,Minimas!$A$15:$G$29,6),IF(AND(H280&gt;2002,H280&lt;2005),VLOOKUP(K280,Minimas!$A$15:$G$29,5),IF(AND(H280&gt;2004,H280&lt;2007),VLOOKUP(K280,Minimas!$A$15:$G$29,4),VLOOKUP(K280,Minimas!$A$15:$G$29,3))))),IF(H280&lt;2000,VLOOKUP(K280,Minimas!$H$15:$N$29,7),IF(AND(H280&gt;1999,H280&lt;2003),VLOOKUP(K280,Minimas!$H$15:$N$29,6),IF(AND(H280&gt;2002,H280&lt;2005),VLOOKUP(K280,Minimas!$H$15:$N$29,5),IF(AND(H280&gt;2004,H280&lt;2007),VLOOKUP(K280,Minimas!$H$15:$N$29,4),VLOOKUP(K280,Minimas!$H$15:$N$29,3)))))))</f>
        <v xml:space="preserve"> </v>
      </c>
      <c r="W280" s="107" t="str">
        <f t="shared" si="44"/>
        <v/>
      </c>
      <c r="X280" s="42"/>
      <c r="Y280" s="42"/>
      <c r="AB280" s="113" t="e">
        <f>T280-HLOOKUP(V280,Minimas!$C$3:$CD$12,2,FALSE)</f>
        <v>#VALUE!</v>
      </c>
      <c r="AC280" s="113" t="e">
        <f>T280-HLOOKUP(V280,Minimas!$C$3:$CD$12,3,FALSE)</f>
        <v>#VALUE!</v>
      </c>
      <c r="AD280" s="113" t="e">
        <f>T280-HLOOKUP(V280,Minimas!$C$3:$CD$12,4,FALSE)</f>
        <v>#VALUE!</v>
      </c>
      <c r="AE280" s="113" t="e">
        <f>T280-HLOOKUP(V280,Minimas!$C$3:$CD$12,5,FALSE)</f>
        <v>#VALUE!</v>
      </c>
      <c r="AF280" s="113" t="e">
        <f>T280-HLOOKUP(V280,Minimas!$C$3:$CD$12,6,FALSE)</f>
        <v>#VALUE!</v>
      </c>
      <c r="AG280" s="113" t="e">
        <f>T280-HLOOKUP(V280,Minimas!$C$3:$CD$12,7,FALSE)</f>
        <v>#VALUE!</v>
      </c>
      <c r="AH280" s="113" t="e">
        <f>T280-HLOOKUP(V280,Minimas!$C$3:$CD$12,8,FALSE)</f>
        <v>#VALUE!</v>
      </c>
      <c r="AI280" s="113" t="e">
        <f>T280-HLOOKUP(V280,Minimas!$C$3:$CD$12,9,FALSE)</f>
        <v>#VALUE!</v>
      </c>
      <c r="AJ280" s="113" t="e">
        <f>T280-HLOOKUP(V280,Minimas!$C$3:$CD$12,10,FALSE)</f>
        <v>#VALUE!</v>
      </c>
      <c r="AK280" s="114" t="str">
        <f t="shared" si="45"/>
        <v xml:space="preserve"> </v>
      </c>
      <c r="AL280" s="114"/>
      <c r="AM280" s="114" t="str">
        <f t="shared" si="46"/>
        <v xml:space="preserve"> </v>
      </c>
      <c r="AN280" s="114" t="str">
        <f t="shared" si="47"/>
        <v xml:space="preserve"> </v>
      </c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0"/>
      <c r="BD280" s="40"/>
      <c r="BE280" s="40"/>
      <c r="BF280" s="40"/>
      <c r="BG280" s="40"/>
      <c r="BH280" s="40"/>
      <c r="BI280" s="40"/>
      <c r="BJ280" s="40"/>
      <c r="BK280" s="40"/>
      <c r="BL280" s="40"/>
      <c r="BM280" s="40"/>
      <c r="BN280" s="40"/>
      <c r="BO280" s="40"/>
      <c r="BP280" s="40"/>
      <c r="BQ280" s="40"/>
      <c r="BR280" s="40"/>
      <c r="BS280" s="40"/>
      <c r="BT280" s="40"/>
      <c r="BU280" s="40"/>
      <c r="BV280" s="40"/>
      <c r="BW280" s="40"/>
      <c r="BX280" s="40"/>
      <c r="BY280" s="40"/>
      <c r="BZ280" s="40"/>
      <c r="CA280" s="40"/>
      <c r="CB280" s="40"/>
      <c r="CC280" s="40"/>
      <c r="CD280" s="40"/>
      <c r="CE280" s="40"/>
      <c r="CF280" s="40"/>
      <c r="CG280" s="40"/>
      <c r="CH280" s="40"/>
      <c r="CI280" s="40"/>
      <c r="CJ280" s="40"/>
      <c r="CK280" s="40"/>
      <c r="CL280" s="40"/>
      <c r="CM280" s="40"/>
      <c r="CN280" s="40"/>
      <c r="CO280" s="40"/>
      <c r="CP280" s="40"/>
      <c r="CQ280" s="40"/>
      <c r="CR280" s="40"/>
      <c r="CS280" s="40"/>
      <c r="CT280" s="40"/>
      <c r="CU280" s="40"/>
      <c r="CV280" s="40"/>
      <c r="CW280" s="40"/>
      <c r="CX280" s="40"/>
      <c r="CY280" s="40"/>
      <c r="CZ280" s="40"/>
      <c r="DA280" s="40"/>
      <c r="DB280" s="40"/>
      <c r="DC280" s="40"/>
    </row>
    <row r="281" spans="2:107" s="5" customFormat="1" ht="30" customHeight="1" x14ac:dyDescent="0.2">
      <c r="B281" s="83"/>
      <c r="C281" s="86"/>
      <c r="D281" s="87"/>
      <c r="E281" s="89"/>
      <c r="F281" s="117"/>
      <c r="G281" s="118"/>
      <c r="H281" s="91"/>
      <c r="I281" s="94"/>
      <c r="J281" s="95"/>
      <c r="K281" s="81"/>
      <c r="L281" s="100"/>
      <c r="M281" s="101"/>
      <c r="N281" s="101"/>
      <c r="O281" s="102" t="str">
        <f t="shared" si="40"/>
        <v/>
      </c>
      <c r="P281" s="100"/>
      <c r="Q281" s="101"/>
      <c r="R281" s="101"/>
      <c r="S281" s="102" t="str">
        <f t="shared" si="41"/>
        <v/>
      </c>
      <c r="T281" s="104" t="str">
        <f t="shared" si="42"/>
        <v/>
      </c>
      <c r="U281" s="105" t="str">
        <f t="shared" si="43"/>
        <v xml:space="preserve">   </v>
      </c>
      <c r="V281" s="106" t="str">
        <f>IF(E281=0," ",IF(E281="H",IF(H281&lt;2000,VLOOKUP(K281,Minimas!$A$15:$G$29,7),IF(AND(H281&gt;1999,H281&lt;2003),VLOOKUP(K281,Minimas!$A$15:$G$29,6),IF(AND(H281&gt;2002,H281&lt;2005),VLOOKUP(K281,Minimas!$A$15:$G$29,5),IF(AND(H281&gt;2004,H281&lt;2007),VLOOKUP(K281,Minimas!$A$15:$G$29,4),VLOOKUP(K281,Minimas!$A$15:$G$29,3))))),IF(H281&lt;2000,VLOOKUP(K281,Minimas!$H$15:$N$29,7),IF(AND(H281&gt;1999,H281&lt;2003),VLOOKUP(K281,Minimas!$H$15:$N$29,6),IF(AND(H281&gt;2002,H281&lt;2005),VLOOKUP(K281,Minimas!$H$15:$N$29,5),IF(AND(H281&gt;2004,H281&lt;2007),VLOOKUP(K281,Minimas!$H$15:$N$29,4),VLOOKUP(K281,Minimas!$H$15:$N$29,3)))))))</f>
        <v xml:space="preserve"> </v>
      </c>
      <c r="W281" s="107" t="str">
        <f t="shared" si="44"/>
        <v/>
      </c>
      <c r="X281" s="42"/>
      <c r="Y281" s="42"/>
      <c r="AB281" s="113" t="e">
        <f>T281-HLOOKUP(V281,Minimas!$C$3:$CD$12,2,FALSE)</f>
        <v>#VALUE!</v>
      </c>
      <c r="AC281" s="113" t="e">
        <f>T281-HLOOKUP(V281,Minimas!$C$3:$CD$12,3,FALSE)</f>
        <v>#VALUE!</v>
      </c>
      <c r="AD281" s="113" t="e">
        <f>T281-HLOOKUP(V281,Minimas!$C$3:$CD$12,4,FALSE)</f>
        <v>#VALUE!</v>
      </c>
      <c r="AE281" s="113" t="e">
        <f>T281-HLOOKUP(V281,Minimas!$C$3:$CD$12,5,FALSE)</f>
        <v>#VALUE!</v>
      </c>
      <c r="AF281" s="113" t="e">
        <f>T281-HLOOKUP(V281,Minimas!$C$3:$CD$12,6,FALSE)</f>
        <v>#VALUE!</v>
      </c>
      <c r="AG281" s="113" t="e">
        <f>T281-HLOOKUP(V281,Minimas!$C$3:$CD$12,7,FALSE)</f>
        <v>#VALUE!</v>
      </c>
      <c r="AH281" s="113" t="e">
        <f>T281-HLOOKUP(V281,Minimas!$C$3:$CD$12,8,FALSE)</f>
        <v>#VALUE!</v>
      </c>
      <c r="AI281" s="113" t="e">
        <f>T281-HLOOKUP(V281,Minimas!$C$3:$CD$12,9,FALSE)</f>
        <v>#VALUE!</v>
      </c>
      <c r="AJ281" s="113" t="e">
        <f>T281-HLOOKUP(V281,Minimas!$C$3:$CD$12,10,FALSE)</f>
        <v>#VALUE!</v>
      </c>
      <c r="AK281" s="114" t="str">
        <f t="shared" si="45"/>
        <v xml:space="preserve"> </v>
      </c>
      <c r="AL281" s="114"/>
      <c r="AM281" s="114" t="str">
        <f t="shared" si="46"/>
        <v xml:space="preserve"> </v>
      </c>
      <c r="AN281" s="114" t="str">
        <f t="shared" si="47"/>
        <v xml:space="preserve"> </v>
      </c>
      <c r="AO281" s="40"/>
      <c r="AP281" s="40"/>
      <c r="AQ281" s="40"/>
      <c r="AR281" s="40"/>
      <c r="AS281" s="40"/>
      <c r="AT281" s="40"/>
      <c r="AU281" s="40"/>
      <c r="AV281" s="40"/>
      <c r="AW281" s="40"/>
      <c r="AX281" s="40"/>
      <c r="AY281" s="40"/>
      <c r="AZ281" s="40"/>
      <c r="BA281" s="40"/>
      <c r="BB281" s="40"/>
      <c r="BC281" s="40"/>
      <c r="BD281" s="40"/>
      <c r="BE281" s="40"/>
      <c r="BF281" s="40"/>
      <c r="BG281" s="40"/>
      <c r="BH281" s="40"/>
      <c r="BI281" s="40"/>
      <c r="BJ281" s="40"/>
      <c r="BK281" s="40"/>
      <c r="BL281" s="40"/>
      <c r="BM281" s="40"/>
      <c r="BN281" s="40"/>
      <c r="BO281" s="40"/>
      <c r="BP281" s="40"/>
      <c r="BQ281" s="40"/>
      <c r="BR281" s="40"/>
      <c r="BS281" s="40"/>
      <c r="BT281" s="40"/>
      <c r="BU281" s="40"/>
      <c r="BV281" s="40"/>
      <c r="BW281" s="40"/>
      <c r="BX281" s="40"/>
      <c r="BY281" s="40"/>
      <c r="BZ281" s="40"/>
      <c r="CA281" s="40"/>
      <c r="CB281" s="40"/>
      <c r="CC281" s="40"/>
      <c r="CD281" s="40"/>
      <c r="CE281" s="40"/>
      <c r="CF281" s="40"/>
      <c r="CG281" s="40"/>
      <c r="CH281" s="40"/>
      <c r="CI281" s="40"/>
      <c r="CJ281" s="40"/>
      <c r="CK281" s="40"/>
      <c r="CL281" s="40"/>
      <c r="CM281" s="40"/>
      <c r="CN281" s="40"/>
      <c r="CO281" s="40"/>
      <c r="CP281" s="40"/>
      <c r="CQ281" s="40"/>
      <c r="CR281" s="40"/>
      <c r="CS281" s="40"/>
      <c r="CT281" s="40"/>
      <c r="CU281" s="40"/>
      <c r="CV281" s="40"/>
      <c r="CW281" s="40"/>
      <c r="CX281" s="40"/>
      <c r="CY281" s="40"/>
      <c r="CZ281" s="40"/>
      <c r="DA281" s="40"/>
      <c r="DB281" s="40"/>
      <c r="DC281" s="40"/>
    </row>
    <row r="282" spans="2:107" s="5" customFormat="1" ht="30" customHeight="1" x14ac:dyDescent="0.2">
      <c r="B282" s="83"/>
      <c r="C282" s="86"/>
      <c r="D282" s="87"/>
      <c r="E282" s="89"/>
      <c r="F282" s="117"/>
      <c r="G282" s="118"/>
      <c r="H282" s="91"/>
      <c r="I282" s="94"/>
      <c r="J282" s="95"/>
      <c r="K282" s="81"/>
      <c r="L282" s="100"/>
      <c r="M282" s="101"/>
      <c r="N282" s="101"/>
      <c r="O282" s="102" t="str">
        <f t="shared" si="40"/>
        <v/>
      </c>
      <c r="P282" s="100"/>
      <c r="Q282" s="101"/>
      <c r="R282" s="101"/>
      <c r="S282" s="102" t="str">
        <f t="shared" si="41"/>
        <v/>
      </c>
      <c r="T282" s="104" t="str">
        <f t="shared" si="42"/>
        <v/>
      </c>
      <c r="U282" s="105" t="str">
        <f t="shared" si="43"/>
        <v xml:space="preserve">   </v>
      </c>
      <c r="V282" s="106" t="str">
        <f>IF(E282=0," ",IF(E282="H",IF(H282&lt;2000,VLOOKUP(K282,Minimas!$A$15:$G$29,7),IF(AND(H282&gt;1999,H282&lt;2003),VLOOKUP(K282,Minimas!$A$15:$G$29,6),IF(AND(H282&gt;2002,H282&lt;2005),VLOOKUP(K282,Minimas!$A$15:$G$29,5),IF(AND(H282&gt;2004,H282&lt;2007),VLOOKUP(K282,Minimas!$A$15:$G$29,4),VLOOKUP(K282,Minimas!$A$15:$G$29,3))))),IF(H282&lt;2000,VLOOKUP(K282,Minimas!$H$15:$N$29,7),IF(AND(H282&gt;1999,H282&lt;2003),VLOOKUP(K282,Minimas!$H$15:$N$29,6),IF(AND(H282&gt;2002,H282&lt;2005),VLOOKUP(K282,Minimas!$H$15:$N$29,5),IF(AND(H282&gt;2004,H282&lt;2007),VLOOKUP(K282,Minimas!$H$15:$N$29,4),VLOOKUP(K282,Minimas!$H$15:$N$29,3)))))))</f>
        <v xml:space="preserve"> </v>
      </c>
      <c r="W282" s="107" t="str">
        <f t="shared" si="44"/>
        <v/>
      </c>
      <c r="X282" s="42"/>
      <c r="Y282" s="42"/>
      <c r="AB282" s="113" t="e">
        <f>T282-HLOOKUP(V282,Minimas!$C$3:$CD$12,2,FALSE)</f>
        <v>#VALUE!</v>
      </c>
      <c r="AC282" s="113" t="e">
        <f>T282-HLOOKUP(V282,Minimas!$C$3:$CD$12,3,FALSE)</f>
        <v>#VALUE!</v>
      </c>
      <c r="AD282" s="113" t="e">
        <f>T282-HLOOKUP(V282,Minimas!$C$3:$CD$12,4,FALSE)</f>
        <v>#VALUE!</v>
      </c>
      <c r="AE282" s="113" t="e">
        <f>T282-HLOOKUP(V282,Minimas!$C$3:$CD$12,5,FALSE)</f>
        <v>#VALUE!</v>
      </c>
      <c r="AF282" s="113" t="e">
        <f>T282-HLOOKUP(V282,Minimas!$C$3:$CD$12,6,FALSE)</f>
        <v>#VALUE!</v>
      </c>
      <c r="AG282" s="113" t="e">
        <f>T282-HLOOKUP(V282,Minimas!$C$3:$CD$12,7,FALSE)</f>
        <v>#VALUE!</v>
      </c>
      <c r="AH282" s="113" t="e">
        <f>T282-HLOOKUP(V282,Minimas!$C$3:$CD$12,8,FALSE)</f>
        <v>#VALUE!</v>
      </c>
      <c r="AI282" s="113" t="e">
        <f>T282-HLOOKUP(V282,Minimas!$C$3:$CD$12,9,FALSE)</f>
        <v>#VALUE!</v>
      </c>
      <c r="AJ282" s="113" t="e">
        <f>T282-HLOOKUP(V282,Minimas!$C$3:$CD$12,10,FALSE)</f>
        <v>#VALUE!</v>
      </c>
      <c r="AK282" s="114" t="str">
        <f t="shared" si="45"/>
        <v xml:space="preserve"> </v>
      </c>
      <c r="AL282" s="114"/>
      <c r="AM282" s="114" t="str">
        <f t="shared" si="46"/>
        <v xml:space="preserve"> </v>
      </c>
      <c r="AN282" s="114" t="str">
        <f t="shared" si="47"/>
        <v xml:space="preserve"> </v>
      </c>
      <c r="AO282" s="40"/>
      <c r="AP282" s="40"/>
      <c r="AQ282" s="40"/>
      <c r="AR282" s="40"/>
      <c r="AS282" s="40"/>
      <c r="AT282" s="40"/>
      <c r="AU282" s="40"/>
      <c r="AV282" s="40"/>
      <c r="AW282" s="40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  <c r="BH282" s="40"/>
      <c r="BI282" s="40"/>
      <c r="BJ282" s="40"/>
      <c r="BK282" s="40"/>
      <c r="BL282" s="40"/>
      <c r="BM282" s="40"/>
      <c r="BN282" s="40"/>
      <c r="BO282" s="40"/>
      <c r="BP282" s="40"/>
      <c r="BQ282" s="40"/>
      <c r="BR282" s="40"/>
      <c r="BS282" s="40"/>
      <c r="BT282" s="40"/>
      <c r="BU282" s="40"/>
      <c r="BV282" s="40"/>
      <c r="BW282" s="40"/>
      <c r="BX282" s="40"/>
      <c r="BY282" s="40"/>
      <c r="BZ282" s="40"/>
      <c r="CA282" s="40"/>
      <c r="CB282" s="40"/>
      <c r="CC282" s="40"/>
      <c r="CD282" s="40"/>
      <c r="CE282" s="40"/>
      <c r="CF282" s="40"/>
      <c r="CG282" s="40"/>
      <c r="CH282" s="40"/>
      <c r="CI282" s="40"/>
      <c r="CJ282" s="40"/>
      <c r="CK282" s="40"/>
      <c r="CL282" s="40"/>
      <c r="CM282" s="40"/>
      <c r="CN282" s="40"/>
      <c r="CO282" s="40"/>
      <c r="CP282" s="40"/>
      <c r="CQ282" s="40"/>
      <c r="CR282" s="40"/>
      <c r="CS282" s="40"/>
      <c r="CT282" s="40"/>
      <c r="CU282" s="40"/>
      <c r="CV282" s="40"/>
      <c r="CW282" s="40"/>
      <c r="CX282" s="40"/>
      <c r="CY282" s="40"/>
      <c r="CZ282" s="40"/>
      <c r="DA282" s="40"/>
      <c r="DB282" s="40"/>
      <c r="DC282" s="40"/>
    </row>
    <row r="283" spans="2:107" s="5" customFormat="1" ht="30" customHeight="1" x14ac:dyDescent="0.2">
      <c r="B283" s="83"/>
      <c r="C283" s="86"/>
      <c r="D283" s="87"/>
      <c r="E283" s="89"/>
      <c r="F283" s="117"/>
      <c r="G283" s="118"/>
      <c r="H283" s="91"/>
      <c r="I283" s="94"/>
      <c r="J283" s="95"/>
      <c r="K283" s="81"/>
      <c r="L283" s="100"/>
      <c r="M283" s="101"/>
      <c r="N283" s="101"/>
      <c r="O283" s="102" t="str">
        <f t="shared" si="40"/>
        <v/>
      </c>
      <c r="P283" s="100"/>
      <c r="Q283" s="101"/>
      <c r="R283" s="101"/>
      <c r="S283" s="102" t="str">
        <f t="shared" si="41"/>
        <v/>
      </c>
      <c r="T283" s="104" t="str">
        <f t="shared" si="42"/>
        <v/>
      </c>
      <c r="U283" s="105" t="str">
        <f t="shared" si="43"/>
        <v xml:space="preserve">   </v>
      </c>
      <c r="V283" s="106" t="str">
        <f>IF(E283=0," ",IF(E283="H",IF(H283&lt;2000,VLOOKUP(K283,Minimas!$A$15:$G$29,7),IF(AND(H283&gt;1999,H283&lt;2003),VLOOKUP(K283,Minimas!$A$15:$G$29,6),IF(AND(H283&gt;2002,H283&lt;2005),VLOOKUP(K283,Minimas!$A$15:$G$29,5),IF(AND(H283&gt;2004,H283&lt;2007),VLOOKUP(K283,Minimas!$A$15:$G$29,4),VLOOKUP(K283,Minimas!$A$15:$G$29,3))))),IF(H283&lt;2000,VLOOKUP(K283,Minimas!$H$15:$N$29,7),IF(AND(H283&gt;1999,H283&lt;2003),VLOOKUP(K283,Minimas!$H$15:$N$29,6),IF(AND(H283&gt;2002,H283&lt;2005),VLOOKUP(K283,Minimas!$H$15:$N$29,5),IF(AND(H283&gt;2004,H283&lt;2007),VLOOKUP(K283,Minimas!$H$15:$N$29,4),VLOOKUP(K283,Minimas!$H$15:$N$29,3)))))))</f>
        <v xml:space="preserve"> </v>
      </c>
      <c r="W283" s="107" t="str">
        <f t="shared" si="44"/>
        <v/>
      </c>
      <c r="X283" s="42"/>
      <c r="Y283" s="42"/>
      <c r="AB283" s="113" t="e">
        <f>T283-HLOOKUP(V283,Minimas!$C$3:$CD$12,2,FALSE)</f>
        <v>#VALUE!</v>
      </c>
      <c r="AC283" s="113" t="e">
        <f>T283-HLOOKUP(V283,Minimas!$C$3:$CD$12,3,FALSE)</f>
        <v>#VALUE!</v>
      </c>
      <c r="AD283" s="113" t="e">
        <f>T283-HLOOKUP(V283,Minimas!$C$3:$CD$12,4,FALSE)</f>
        <v>#VALUE!</v>
      </c>
      <c r="AE283" s="113" t="e">
        <f>T283-HLOOKUP(V283,Minimas!$C$3:$CD$12,5,FALSE)</f>
        <v>#VALUE!</v>
      </c>
      <c r="AF283" s="113" t="e">
        <f>T283-HLOOKUP(V283,Minimas!$C$3:$CD$12,6,FALSE)</f>
        <v>#VALUE!</v>
      </c>
      <c r="AG283" s="113" t="e">
        <f>T283-HLOOKUP(V283,Minimas!$C$3:$CD$12,7,FALSE)</f>
        <v>#VALUE!</v>
      </c>
      <c r="AH283" s="113" t="e">
        <f>T283-HLOOKUP(V283,Minimas!$C$3:$CD$12,8,FALSE)</f>
        <v>#VALUE!</v>
      </c>
      <c r="AI283" s="113" t="e">
        <f>T283-HLOOKUP(V283,Minimas!$C$3:$CD$12,9,FALSE)</f>
        <v>#VALUE!</v>
      </c>
      <c r="AJ283" s="113" t="e">
        <f>T283-HLOOKUP(V283,Minimas!$C$3:$CD$12,10,FALSE)</f>
        <v>#VALUE!</v>
      </c>
      <c r="AK283" s="114" t="str">
        <f t="shared" si="45"/>
        <v xml:space="preserve"> </v>
      </c>
      <c r="AL283" s="114"/>
      <c r="AM283" s="114" t="str">
        <f t="shared" si="46"/>
        <v xml:space="preserve"> </v>
      </c>
      <c r="AN283" s="114" t="str">
        <f t="shared" si="47"/>
        <v xml:space="preserve"> </v>
      </c>
      <c r="AO283" s="40"/>
      <c r="AP283" s="40"/>
      <c r="AQ283" s="40"/>
      <c r="AR283" s="40"/>
      <c r="AS283" s="40"/>
      <c r="AT283" s="40"/>
      <c r="AU283" s="40"/>
      <c r="AV283" s="40"/>
      <c r="AW283" s="40"/>
      <c r="AX283" s="40"/>
      <c r="AY283" s="40"/>
      <c r="AZ283" s="40"/>
      <c r="BA283" s="40"/>
      <c r="BB283" s="40"/>
      <c r="BC283" s="40"/>
      <c r="BD283" s="40"/>
      <c r="BE283" s="40"/>
      <c r="BF283" s="40"/>
      <c r="BG283" s="40"/>
      <c r="BH283" s="40"/>
      <c r="BI283" s="40"/>
      <c r="BJ283" s="40"/>
      <c r="BK283" s="40"/>
      <c r="BL283" s="40"/>
      <c r="BM283" s="40"/>
      <c r="BN283" s="40"/>
      <c r="BO283" s="40"/>
      <c r="BP283" s="40"/>
      <c r="BQ283" s="40"/>
      <c r="BR283" s="40"/>
      <c r="BS283" s="40"/>
      <c r="BT283" s="40"/>
      <c r="BU283" s="40"/>
      <c r="BV283" s="40"/>
      <c r="BW283" s="40"/>
      <c r="BX283" s="40"/>
      <c r="BY283" s="40"/>
      <c r="BZ283" s="40"/>
      <c r="CA283" s="40"/>
      <c r="CB283" s="40"/>
      <c r="CC283" s="40"/>
      <c r="CD283" s="40"/>
      <c r="CE283" s="40"/>
      <c r="CF283" s="40"/>
      <c r="CG283" s="40"/>
      <c r="CH283" s="40"/>
      <c r="CI283" s="40"/>
      <c r="CJ283" s="40"/>
      <c r="CK283" s="40"/>
      <c r="CL283" s="40"/>
      <c r="CM283" s="40"/>
      <c r="CN283" s="40"/>
      <c r="CO283" s="40"/>
      <c r="CP283" s="40"/>
      <c r="CQ283" s="40"/>
      <c r="CR283" s="40"/>
      <c r="CS283" s="40"/>
      <c r="CT283" s="40"/>
      <c r="CU283" s="40"/>
      <c r="CV283" s="40"/>
      <c r="CW283" s="40"/>
      <c r="CX283" s="40"/>
      <c r="CY283" s="40"/>
      <c r="CZ283" s="40"/>
      <c r="DA283" s="40"/>
      <c r="DB283" s="40"/>
      <c r="DC283" s="40"/>
    </row>
    <row r="284" spans="2:107" s="5" customFormat="1" ht="30" customHeight="1" x14ac:dyDescent="0.2">
      <c r="B284" s="83"/>
      <c r="C284" s="86"/>
      <c r="D284" s="87"/>
      <c r="E284" s="89"/>
      <c r="F284" s="117"/>
      <c r="G284" s="118"/>
      <c r="H284" s="91"/>
      <c r="I284" s="94"/>
      <c r="J284" s="95"/>
      <c r="K284" s="81"/>
      <c r="L284" s="100"/>
      <c r="M284" s="101"/>
      <c r="N284" s="101"/>
      <c r="O284" s="102" t="str">
        <f t="shared" si="40"/>
        <v/>
      </c>
      <c r="P284" s="100"/>
      <c r="Q284" s="101"/>
      <c r="R284" s="101"/>
      <c r="S284" s="102" t="str">
        <f t="shared" si="41"/>
        <v/>
      </c>
      <c r="T284" s="104" t="str">
        <f t="shared" si="42"/>
        <v/>
      </c>
      <c r="U284" s="105" t="str">
        <f t="shared" si="43"/>
        <v xml:space="preserve">   </v>
      </c>
      <c r="V284" s="106" t="str">
        <f>IF(E284=0," ",IF(E284="H",IF(H284&lt;2000,VLOOKUP(K284,Minimas!$A$15:$G$29,7),IF(AND(H284&gt;1999,H284&lt;2003),VLOOKUP(K284,Minimas!$A$15:$G$29,6),IF(AND(H284&gt;2002,H284&lt;2005),VLOOKUP(K284,Minimas!$A$15:$G$29,5),IF(AND(H284&gt;2004,H284&lt;2007),VLOOKUP(K284,Minimas!$A$15:$G$29,4),VLOOKUP(K284,Minimas!$A$15:$G$29,3))))),IF(H284&lt;2000,VLOOKUP(K284,Minimas!$H$15:$N$29,7),IF(AND(H284&gt;1999,H284&lt;2003),VLOOKUP(K284,Minimas!$H$15:$N$29,6),IF(AND(H284&gt;2002,H284&lt;2005),VLOOKUP(K284,Minimas!$H$15:$N$29,5),IF(AND(H284&gt;2004,H284&lt;2007),VLOOKUP(K284,Minimas!$H$15:$N$29,4),VLOOKUP(K284,Minimas!$H$15:$N$29,3)))))))</f>
        <v xml:space="preserve"> </v>
      </c>
      <c r="W284" s="107" t="str">
        <f t="shared" si="44"/>
        <v/>
      </c>
      <c r="X284" s="42"/>
      <c r="Y284" s="42"/>
      <c r="AB284" s="113" t="e">
        <f>T284-HLOOKUP(V284,Minimas!$C$3:$CD$12,2,FALSE)</f>
        <v>#VALUE!</v>
      </c>
      <c r="AC284" s="113" t="e">
        <f>T284-HLOOKUP(V284,Minimas!$C$3:$CD$12,3,FALSE)</f>
        <v>#VALUE!</v>
      </c>
      <c r="AD284" s="113" t="e">
        <f>T284-HLOOKUP(V284,Minimas!$C$3:$CD$12,4,FALSE)</f>
        <v>#VALUE!</v>
      </c>
      <c r="AE284" s="113" t="e">
        <f>T284-HLOOKUP(V284,Minimas!$C$3:$CD$12,5,FALSE)</f>
        <v>#VALUE!</v>
      </c>
      <c r="AF284" s="113" t="e">
        <f>T284-HLOOKUP(V284,Minimas!$C$3:$CD$12,6,FALSE)</f>
        <v>#VALUE!</v>
      </c>
      <c r="AG284" s="113" t="e">
        <f>T284-HLOOKUP(V284,Minimas!$C$3:$CD$12,7,FALSE)</f>
        <v>#VALUE!</v>
      </c>
      <c r="AH284" s="113" t="e">
        <f>T284-HLOOKUP(V284,Minimas!$C$3:$CD$12,8,FALSE)</f>
        <v>#VALUE!</v>
      </c>
      <c r="AI284" s="113" t="e">
        <f>T284-HLOOKUP(V284,Minimas!$C$3:$CD$12,9,FALSE)</f>
        <v>#VALUE!</v>
      </c>
      <c r="AJ284" s="113" t="e">
        <f>T284-HLOOKUP(V284,Minimas!$C$3:$CD$12,10,FALSE)</f>
        <v>#VALUE!</v>
      </c>
      <c r="AK284" s="114" t="str">
        <f t="shared" si="45"/>
        <v xml:space="preserve"> </v>
      </c>
      <c r="AL284" s="114"/>
      <c r="AM284" s="114" t="str">
        <f t="shared" si="46"/>
        <v xml:space="preserve"> </v>
      </c>
      <c r="AN284" s="114" t="str">
        <f t="shared" si="47"/>
        <v xml:space="preserve"> </v>
      </c>
      <c r="AO284" s="40"/>
      <c r="AP284" s="40"/>
      <c r="AQ284" s="40"/>
      <c r="AR284" s="40"/>
      <c r="AS284" s="40"/>
      <c r="AT284" s="40"/>
      <c r="AU284" s="40"/>
      <c r="AV284" s="40"/>
      <c r="AW284" s="40"/>
      <c r="AX284" s="40"/>
      <c r="AY284" s="40"/>
      <c r="AZ284" s="40"/>
      <c r="BA284" s="40"/>
      <c r="BB284" s="40"/>
      <c r="BC284" s="40"/>
      <c r="BD284" s="40"/>
      <c r="BE284" s="40"/>
      <c r="BF284" s="40"/>
      <c r="BG284" s="40"/>
      <c r="BH284" s="40"/>
      <c r="BI284" s="40"/>
      <c r="BJ284" s="40"/>
      <c r="BK284" s="40"/>
      <c r="BL284" s="40"/>
      <c r="BM284" s="40"/>
      <c r="BN284" s="40"/>
      <c r="BO284" s="40"/>
      <c r="BP284" s="40"/>
      <c r="BQ284" s="40"/>
      <c r="BR284" s="40"/>
      <c r="BS284" s="40"/>
      <c r="BT284" s="40"/>
      <c r="BU284" s="40"/>
      <c r="BV284" s="40"/>
      <c r="BW284" s="40"/>
      <c r="BX284" s="40"/>
      <c r="BY284" s="40"/>
      <c r="BZ284" s="40"/>
      <c r="CA284" s="40"/>
      <c r="CB284" s="40"/>
      <c r="CC284" s="40"/>
      <c r="CD284" s="40"/>
      <c r="CE284" s="40"/>
      <c r="CF284" s="40"/>
      <c r="CG284" s="40"/>
      <c r="CH284" s="40"/>
      <c r="CI284" s="40"/>
      <c r="CJ284" s="40"/>
      <c r="CK284" s="40"/>
      <c r="CL284" s="40"/>
      <c r="CM284" s="40"/>
      <c r="CN284" s="40"/>
      <c r="CO284" s="40"/>
      <c r="CP284" s="40"/>
      <c r="CQ284" s="40"/>
      <c r="CR284" s="40"/>
      <c r="CS284" s="40"/>
      <c r="CT284" s="40"/>
      <c r="CU284" s="40"/>
      <c r="CV284" s="40"/>
      <c r="CW284" s="40"/>
      <c r="CX284" s="40"/>
      <c r="CY284" s="40"/>
      <c r="CZ284" s="40"/>
      <c r="DA284" s="40"/>
      <c r="DB284" s="40"/>
      <c r="DC284" s="40"/>
    </row>
    <row r="285" spans="2:107" s="5" customFormat="1" ht="30" customHeight="1" x14ac:dyDescent="0.2">
      <c r="B285" s="83"/>
      <c r="C285" s="86"/>
      <c r="D285" s="87"/>
      <c r="E285" s="89"/>
      <c r="F285" s="117"/>
      <c r="G285" s="118"/>
      <c r="H285" s="91"/>
      <c r="I285" s="94"/>
      <c r="J285" s="95"/>
      <c r="K285" s="81"/>
      <c r="L285" s="100"/>
      <c r="M285" s="101"/>
      <c r="N285" s="101"/>
      <c r="O285" s="102" t="str">
        <f t="shared" si="40"/>
        <v/>
      </c>
      <c r="P285" s="100"/>
      <c r="Q285" s="101"/>
      <c r="R285" s="101"/>
      <c r="S285" s="102" t="str">
        <f t="shared" si="41"/>
        <v/>
      </c>
      <c r="T285" s="104" t="str">
        <f t="shared" si="42"/>
        <v/>
      </c>
      <c r="U285" s="105" t="str">
        <f t="shared" si="43"/>
        <v xml:space="preserve">   </v>
      </c>
      <c r="V285" s="106" t="str">
        <f>IF(E285=0," ",IF(E285="H",IF(H285&lt;2000,VLOOKUP(K285,Minimas!$A$15:$G$29,7),IF(AND(H285&gt;1999,H285&lt;2003),VLOOKUP(K285,Minimas!$A$15:$G$29,6),IF(AND(H285&gt;2002,H285&lt;2005),VLOOKUP(K285,Minimas!$A$15:$G$29,5),IF(AND(H285&gt;2004,H285&lt;2007),VLOOKUP(K285,Minimas!$A$15:$G$29,4),VLOOKUP(K285,Minimas!$A$15:$G$29,3))))),IF(H285&lt;2000,VLOOKUP(K285,Minimas!$H$15:$N$29,7),IF(AND(H285&gt;1999,H285&lt;2003),VLOOKUP(K285,Minimas!$H$15:$N$29,6),IF(AND(H285&gt;2002,H285&lt;2005),VLOOKUP(K285,Minimas!$H$15:$N$29,5),IF(AND(H285&gt;2004,H285&lt;2007),VLOOKUP(K285,Minimas!$H$15:$N$29,4),VLOOKUP(K285,Minimas!$H$15:$N$29,3)))))))</f>
        <v xml:space="preserve"> </v>
      </c>
      <c r="W285" s="107" t="str">
        <f t="shared" si="44"/>
        <v/>
      </c>
      <c r="X285" s="42"/>
      <c r="Y285" s="42"/>
      <c r="AB285" s="113" t="e">
        <f>T285-HLOOKUP(V285,Minimas!$C$3:$CD$12,2,FALSE)</f>
        <v>#VALUE!</v>
      </c>
      <c r="AC285" s="113" t="e">
        <f>T285-HLOOKUP(V285,Minimas!$C$3:$CD$12,3,FALSE)</f>
        <v>#VALUE!</v>
      </c>
      <c r="AD285" s="113" t="e">
        <f>T285-HLOOKUP(V285,Minimas!$C$3:$CD$12,4,FALSE)</f>
        <v>#VALUE!</v>
      </c>
      <c r="AE285" s="113" t="e">
        <f>T285-HLOOKUP(V285,Minimas!$C$3:$CD$12,5,FALSE)</f>
        <v>#VALUE!</v>
      </c>
      <c r="AF285" s="113" t="e">
        <f>T285-HLOOKUP(V285,Minimas!$C$3:$CD$12,6,FALSE)</f>
        <v>#VALUE!</v>
      </c>
      <c r="AG285" s="113" t="e">
        <f>T285-HLOOKUP(V285,Minimas!$C$3:$CD$12,7,FALSE)</f>
        <v>#VALUE!</v>
      </c>
      <c r="AH285" s="113" t="e">
        <f>T285-HLOOKUP(V285,Minimas!$C$3:$CD$12,8,FALSE)</f>
        <v>#VALUE!</v>
      </c>
      <c r="AI285" s="113" t="e">
        <f>T285-HLOOKUP(V285,Minimas!$C$3:$CD$12,9,FALSE)</f>
        <v>#VALUE!</v>
      </c>
      <c r="AJ285" s="113" t="e">
        <f>T285-HLOOKUP(V285,Minimas!$C$3:$CD$12,10,FALSE)</f>
        <v>#VALUE!</v>
      </c>
      <c r="AK285" s="114" t="str">
        <f t="shared" si="45"/>
        <v xml:space="preserve"> </v>
      </c>
      <c r="AL285" s="114"/>
      <c r="AM285" s="114" t="str">
        <f t="shared" si="46"/>
        <v xml:space="preserve"> </v>
      </c>
      <c r="AN285" s="114" t="str">
        <f t="shared" si="47"/>
        <v xml:space="preserve"> </v>
      </c>
      <c r="AO285" s="40"/>
      <c r="AP285" s="40"/>
      <c r="AQ285" s="40"/>
      <c r="AR285" s="40"/>
      <c r="AS285" s="40"/>
      <c r="AT285" s="40"/>
      <c r="AU285" s="40"/>
      <c r="AV285" s="40"/>
      <c r="AW285" s="40"/>
      <c r="AX285" s="40"/>
      <c r="AY285" s="40"/>
      <c r="AZ285" s="40"/>
      <c r="BA285" s="40"/>
      <c r="BB285" s="40"/>
      <c r="BC285" s="40"/>
      <c r="BD285" s="40"/>
      <c r="BE285" s="40"/>
      <c r="BF285" s="40"/>
      <c r="BG285" s="40"/>
      <c r="BH285" s="40"/>
      <c r="BI285" s="40"/>
      <c r="BJ285" s="40"/>
      <c r="BK285" s="40"/>
      <c r="BL285" s="40"/>
      <c r="BM285" s="40"/>
      <c r="BN285" s="40"/>
      <c r="BO285" s="40"/>
      <c r="BP285" s="40"/>
      <c r="BQ285" s="40"/>
      <c r="BR285" s="40"/>
      <c r="BS285" s="40"/>
      <c r="BT285" s="40"/>
      <c r="BU285" s="40"/>
      <c r="BV285" s="40"/>
      <c r="BW285" s="40"/>
      <c r="BX285" s="40"/>
      <c r="BY285" s="40"/>
      <c r="BZ285" s="40"/>
      <c r="CA285" s="40"/>
      <c r="CB285" s="40"/>
      <c r="CC285" s="40"/>
      <c r="CD285" s="40"/>
      <c r="CE285" s="40"/>
      <c r="CF285" s="40"/>
      <c r="CG285" s="40"/>
      <c r="CH285" s="40"/>
      <c r="CI285" s="40"/>
      <c r="CJ285" s="40"/>
      <c r="CK285" s="40"/>
      <c r="CL285" s="40"/>
      <c r="CM285" s="40"/>
      <c r="CN285" s="40"/>
      <c r="CO285" s="40"/>
      <c r="CP285" s="40"/>
      <c r="CQ285" s="40"/>
      <c r="CR285" s="40"/>
      <c r="CS285" s="40"/>
      <c r="CT285" s="40"/>
      <c r="CU285" s="40"/>
      <c r="CV285" s="40"/>
      <c r="CW285" s="40"/>
      <c r="CX285" s="40"/>
      <c r="CY285" s="40"/>
      <c r="CZ285" s="40"/>
      <c r="DA285" s="40"/>
      <c r="DB285" s="40"/>
      <c r="DC285" s="40"/>
    </row>
    <row r="286" spans="2:107" s="5" customFormat="1" ht="30" customHeight="1" x14ac:dyDescent="0.2">
      <c r="B286" s="83"/>
      <c r="C286" s="86"/>
      <c r="D286" s="87"/>
      <c r="E286" s="89"/>
      <c r="F286" s="117"/>
      <c r="G286" s="118"/>
      <c r="H286" s="91"/>
      <c r="I286" s="94"/>
      <c r="J286" s="95"/>
      <c r="K286" s="81"/>
      <c r="L286" s="100"/>
      <c r="M286" s="101"/>
      <c r="N286" s="101"/>
      <c r="O286" s="102" t="str">
        <f t="shared" si="40"/>
        <v/>
      </c>
      <c r="P286" s="100"/>
      <c r="Q286" s="101"/>
      <c r="R286" s="101"/>
      <c r="S286" s="102" t="str">
        <f t="shared" si="41"/>
        <v/>
      </c>
      <c r="T286" s="104" t="str">
        <f t="shared" si="42"/>
        <v/>
      </c>
      <c r="U286" s="105" t="str">
        <f t="shared" si="43"/>
        <v xml:space="preserve">   </v>
      </c>
      <c r="V286" s="106" t="str">
        <f>IF(E286=0," ",IF(E286="H",IF(H286&lt;2000,VLOOKUP(K286,Minimas!$A$15:$G$29,7),IF(AND(H286&gt;1999,H286&lt;2003),VLOOKUP(K286,Minimas!$A$15:$G$29,6),IF(AND(H286&gt;2002,H286&lt;2005),VLOOKUP(K286,Minimas!$A$15:$G$29,5),IF(AND(H286&gt;2004,H286&lt;2007),VLOOKUP(K286,Minimas!$A$15:$G$29,4),VLOOKUP(K286,Minimas!$A$15:$G$29,3))))),IF(H286&lt;2000,VLOOKUP(K286,Minimas!$H$15:$N$29,7),IF(AND(H286&gt;1999,H286&lt;2003),VLOOKUP(K286,Minimas!$H$15:$N$29,6),IF(AND(H286&gt;2002,H286&lt;2005),VLOOKUP(K286,Minimas!$H$15:$N$29,5),IF(AND(H286&gt;2004,H286&lt;2007),VLOOKUP(K286,Minimas!$H$15:$N$29,4),VLOOKUP(K286,Minimas!$H$15:$N$29,3)))))))</f>
        <v xml:space="preserve"> </v>
      </c>
      <c r="W286" s="107" t="str">
        <f t="shared" si="44"/>
        <v/>
      </c>
      <c r="X286" s="42"/>
      <c r="Y286" s="42"/>
      <c r="AB286" s="113" t="e">
        <f>T286-HLOOKUP(V286,Minimas!$C$3:$CD$12,2,FALSE)</f>
        <v>#VALUE!</v>
      </c>
      <c r="AC286" s="113" t="e">
        <f>T286-HLOOKUP(V286,Minimas!$C$3:$CD$12,3,FALSE)</f>
        <v>#VALUE!</v>
      </c>
      <c r="AD286" s="113" t="e">
        <f>T286-HLOOKUP(V286,Minimas!$C$3:$CD$12,4,FALSE)</f>
        <v>#VALUE!</v>
      </c>
      <c r="AE286" s="113" t="e">
        <f>T286-HLOOKUP(V286,Minimas!$C$3:$CD$12,5,FALSE)</f>
        <v>#VALUE!</v>
      </c>
      <c r="AF286" s="113" t="e">
        <f>T286-HLOOKUP(V286,Minimas!$C$3:$CD$12,6,FALSE)</f>
        <v>#VALUE!</v>
      </c>
      <c r="AG286" s="113" t="e">
        <f>T286-HLOOKUP(V286,Minimas!$C$3:$CD$12,7,FALSE)</f>
        <v>#VALUE!</v>
      </c>
      <c r="AH286" s="113" t="e">
        <f>T286-HLOOKUP(V286,Minimas!$C$3:$CD$12,8,FALSE)</f>
        <v>#VALUE!</v>
      </c>
      <c r="AI286" s="113" t="e">
        <f>T286-HLOOKUP(V286,Minimas!$C$3:$CD$12,9,FALSE)</f>
        <v>#VALUE!</v>
      </c>
      <c r="AJ286" s="113" t="e">
        <f>T286-HLOOKUP(V286,Minimas!$C$3:$CD$12,10,FALSE)</f>
        <v>#VALUE!</v>
      </c>
      <c r="AK286" s="114" t="str">
        <f t="shared" si="45"/>
        <v xml:space="preserve"> </v>
      </c>
      <c r="AL286" s="114"/>
      <c r="AM286" s="114" t="str">
        <f t="shared" si="46"/>
        <v xml:space="preserve"> </v>
      </c>
      <c r="AN286" s="114" t="str">
        <f t="shared" si="47"/>
        <v xml:space="preserve"> </v>
      </c>
      <c r="AO286" s="40"/>
      <c r="AP286" s="40"/>
      <c r="AQ286" s="40"/>
      <c r="AR286" s="40"/>
      <c r="AS286" s="40"/>
      <c r="AT286" s="40"/>
      <c r="AU286" s="40"/>
      <c r="AV286" s="40"/>
      <c r="AW286" s="40"/>
      <c r="AX286" s="40"/>
      <c r="AY286" s="40"/>
      <c r="AZ286" s="40"/>
      <c r="BA286" s="40"/>
      <c r="BB286" s="40"/>
      <c r="BC286" s="40"/>
      <c r="BD286" s="40"/>
      <c r="BE286" s="40"/>
      <c r="BF286" s="40"/>
      <c r="BG286" s="40"/>
      <c r="BH286" s="40"/>
      <c r="BI286" s="40"/>
      <c r="BJ286" s="40"/>
      <c r="BK286" s="40"/>
      <c r="BL286" s="40"/>
      <c r="BM286" s="40"/>
      <c r="BN286" s="40"/>
      <c r="BO286" s="40"/>
      <c r="BP286" s="40"/>
      <c r="BQ286" s="40"/>
      <c r="BR286" s="40"/>
      <c r="BS286" s="40"/>
      <c r="BT286" s="40"/>
      <c r="BU286" s="40"/>
      <c r="BV286" s="40"/>
      <c r="BW286" s="40"/>
      <c r="BX286" s="40"/>
      <c r="BY286" s="40"/>
      <c r="BZ286" s="40"/>
      <c r="CA286" s="40"/>
      <c r="CB286" s="40"/>
      <c r="CC286" s="40"/>
      <c r="CD286" s="40"/>
      <c r="CE286" s="40"/>
      <c r="CF286" s="40"/>
      <c r="CG286" s="40"/>
      <c r="CH286" s="40"/>
      <c r="CI286" s="40"/>
      <c r="CJ286" s="40"/>
      <c r="CK286" s="40"/>
      <c r="CL286" s="40"/>
      <c r="CM286" s="40"/>
      <c r="CN286" s="40"/>
      <c r="CO286" s="40"/>
      <c r="CP286" s="40"/>
      <c r="CQ286" s="40"/>
      <c r="CR286" s="40"/>
      <c r="CS286" s="40"/>
      <c r="CT286" s="40"/>
      <c r="CU286" s="40"/>
      <c r="CV286" s="40"/>
      <c r="CW286" s="40"/>
      <c r="CX286" s="40"/>
      <c r="CY286" s="40"/>
      <c r="CZ286" s="40"/>
      <c r="DA286" s="40"/>
      <c r="DB286" s="40"/>
      <c r="DC286" s="40"/>
    </row>
    <row r="287" spans="2:107" s="5" customFormat="1" ht="30" customHeight="1" x14ac:dyDescent="0.2">
      <c r="B287" s="83"/>
      <c r="C287" s="86"/>
      <c r="D287" s="87"/>
      <c r="E287" s="89"/>
      <c r="F287" s="117"/>
      <c r="G287" s="118"/>
      <c r="H287" s="91"/>
      <c r="I287" s="94"/>
      <c r="J287" s="95"/>
      <c r="K287" s="81"/>
      <c r="L287" s="100"/>
      <c r="M287" s="101"/>
      <c r="N287" s="101"/>
      <c r="O287" s="102" t="str">
        <f t="shared" si="40"/>
        <v/>
      </c>
      <c r="P287" s="100"/>
      <c r="Q287" s="101"/>
      <c r="R287" s="101"/>
      <c r="S287" s="102" t="str">
        <f t="shared" si="41"/>
        <v/>
      </c>
      <c r="T287" s="104" t="str">
        <f t="shared" si="42"/>
        <v/>
      </c>
      <c r="U287" s="105" t="str">
        <f t="shared" si="43"/>
        <v xml:space="preserve">   </v>
      </c>
      <c r="V287" s="106" t="str">
        <f>IF(E287=0," ",IF(E287="H",IF(H287&lt;2000,VLOOKUP(K287,Minimas!$A$15:$G$29,7),IF(AND(H287&gt;1999,H287&lt;2003),VLOOKUP(K287,Minimas!$A$15:$G$29,6),IF(AND(H287&gt;2002,H287&lt;2005),VLOOKUP(K287,Minimas!$A$15:$G$29,5),IF(AND(H287&gt;2004,H287&lt;2007),VLOOKUP(K287,Minimas!$A$15:$G$29,4),VLOOKUP(K287,Minimas!$A$15:$G$29,3))))),IF(H287&lt;2000,VLOOKUP(K287,Minimas!$H$15:$N$29,7),IF(AND(H287&gt;1999,H287&lt;2003),VLOOKUP(K287,Minimas!$H$15:$N$29,6),IF(AND(H287&gt;2002,H287&lt;2005),VLOOKUP(K287,Minimas!$H$15:$N$29,5),IF(AND(H287&gt;2004,H287&lt;2007),VLOOKUP(K287,Minimas!$H$15:$N$29,4),VLOOKUP(K287,Minimas!$H$15:$N$29,3)))))))</f>
        <v xml:space="preserve"> </v>
      </c>
      <c r="W287" s="107" t="str">
        <f t="shared" si="44"/>
        <v/>
      </c>
      <c r="X287" s="42"/>
      <c r="Y287" s="42"/>
      <c r="AB287" s="113" t="e">
        <f>T287-HLOOKUP(V287,Minimas!$C$3:$CD$12,2,FALSE)</f>
        <v>#VALUE!</v>
      </c>
      <c r="AC287" s="113" t="e">
        <f>T287-HLOOKUP(V287,Minimas!$C$3:$CD$12,3,FALSE)</f>
        <v>#VALUE!</v>
      </c>
      <c r="AD287" s="113" t="e">
        <f>T287-HLOOKUP(V287,Minimas!$C$3:$CD$12,4,FALSE)</f>
        <v>#VALUE!</v>
      </c>
      <c r="AE287" s="113" t="e">
        <f>T287-HLOOKUP(V287,Minimas!$C$3:$CD$12,5,FALSE)</f>
        <v>#VALUE!</v>
      </c>
      <c r="AF287" s="113" t="e">
        <f>T287-HLOOKUP(V287,Minimas!$C$3:$CD$12,6,FALSE)</f>
        <v>#VALUE!</v>
      </c>
      <c r="AG287" s="113" t="e">
        <f>T287-HLOOKUP(V287,Minimas!$C$3:$CD$12,7,FALSE)</f>
        <v>#VALUE!</v>
      </c>
      <c r="AH287" s="113" t="e">
        <f>T287-HLOOKUP(V287,Minimas!$C$3:$CD$12,8,FALSE)</f>
        <v>#VALUE!</v>
      </c>
      <c r="AI287" s="113" t="e">
        <f>T287-HLOOKUP(V287,Minimas!$C$3:$CD$12,9,FALSE)</f>
        <v>#VALUE!</v>
      </c>
      <c r="AJ287" s="113" t="e">
        <f>T287-HLOOKUP(V287,Minimas!$C$3:$CD$12,10,FALSE)</f>
        <v>#VALUE!</v>
      </c>
      <c r="AK287" s="114" t="str">
        <f t="shared" si="45"/>
        <v xml:space="preserve"> </v>
      </c>
      <c r="AL287" s="114"/>
      <c r="AM287" s="114" t="str">
        <f t="shared" si="46"/>
        <v xml:space="preserve"> </v>
      </c>
      <c r="AN287" s="114" t="str">
        <f t="shared" si="47"/>
        <v xml:space="preserve"> </v>
      </c>
      <c r="AO287" s="40"/>
      <c r="AP287" s="40"/>
      <c r="AQ287" s="40"/>
      <c r="AR287" s="40"/>
      <c r="AS287" s="40"/>
      <c r="AT287" s="40"/>
      <c r="AU287" s="40"/>
      <c r="AV287" s="40"/>
      <c r="AW287" s="40"/>
      <c r="AX287" s="40"/>
      <c r="AY287" s="40"/>
      <c r="AZ287" s="40"/>
      <c r="BA287" s="40"/>
      <c r="BB287" s="40"/>
      <c r="BC287" s="40"/>
      <c r="BD287" s="40"/>
      <c r="BE287" s="40"/>
      <c r="BF287" s="40"/>
      <c r="BG287" s="40"/>
      <c r="BH287" s="40"/>
      <c r="BI287" s="40"/>
      <c r="BJ287" s="40"/>
      <c r="BK287" s="40"/>
      <c r="BL287" s="40"/>
      <c r="BM287" s="40"/>
      <c r="BN287" s="40"/>
      <c r="BO287" s="40"/>
      <c r="BP287" s="40"/>
      <c r="BQ287" s="40"/>
      <c r="BR287" s="40"/>
      <c r="BS287" s="40"/>
      <c r="BT287" s="40"/>
      <c r="BU287" s="40"/>
      <c r="BV287" s="40"/>
      <c r="BW287" s="40"/>
      <c r="BX287" s="40"/>
      <c r="BY287" s="40"/>
      <c r="BZ287" s="40"/>
      <c r="CA287" s="40"/>
      <c r="CB287" s="40"/>
      <c r="CC287" s="40"/>
      <c r="CD287" s="40"/>
      <c r="CE287" s="40"/>
      <c r="CF287" s="40"/>
      <c r="CG287" s="40"/>
      <c r="CH287" s="40"/>
      <c r="CI287" s="40"/>
      <c r="CJ287" s="40"/>
      <c r="CK287" s="40"/>
      <c r="CL287" s="40"/>
      <c r="CM287" s="40"/>
      <c r="CN287" s="40"/>
      <c r="CO287" s="40"/>
      <c r="CP287" s="40"/>
      <c r="CQ287" s="40"/>
      <c r="CR287" s="40"/>
      <c r="CS287" s="40"/>
      <c r="CT287" s="40"/>
      <c r="CU287" s="40"/>
      <c r="CV287" s="40"/>
      <c r="CW287" s="40"/>
      <c r="CX287" s="40"/>
      <c r="CY287" s="40"/>
      <c r="CZ287" s="40"/>
      <c r="DA287" s="40"/>
      <c r="DB287" s="40"/>
      <c r="DC287" s="40"/>
    </row>
    <row r="288" spans="2:107" s="5" customFormat="1" ht="30" customHeight="1" x14ac:dyDescent="0.2">
      <c r="B288" s="83"/>
      <c r="C288" s="86"/>
      <c r="D288" s="87"/>
      <c r="E288" s="89"/>
      <c r="F288" s="117"/>
      <c r="G288" s="118"/>
      <c r="H288" s="91"/>
      <c r="I288" s="94"/>
      <c r="J288" s="95"/>
      <c r="K288" s="81"/>
      <c r="L288" s="100"/>
      <c r="M288" s="101"/>
      <c r="N288" s="101"/>
      <c r="O288" s="102" t="str">
        <f t="shared" si="40"/>
        <v/>
      </c>
      <c r="P288" s="100"/>
      <c r="Q288" s="101"/>
      <c r="R288" s="101"/>
      <c r="S288" s="102" t="str">
        <f t="shared" si="41"/>
        <v/>
      </c>
      <c r="T288" s="104" t="str">
        <f t="shared" si="42"/>
        <v/>
      </c>
      <c r="U288" s="105" t="str">
        <f t="shared" si="43"/>
        <v xml:space="preserve">   </v>
      </c>
      <c r="V288" s="106" t="str">
        <f>IF(E288=0," ",IF(E288="H",IF(H288&lt;2000,VLOOKUP(K288,Minimas!$A$15:$G$29,7),IF(AND(H288&gt;1999,H288&lt;2003),VLOOKUP(K288,Minimas!$A$15:$G$29,6),IF(AND(H288&gt;2002,H288&lt;2005),VLOOKUP(K288,Minimas!$A$15:$G$29,5),IF(AND(H288&gt;2004,H288&lt;2007),VLOOKUP(K288,Minimas!$A$15:$G$29,4),VLOOKUP(K288,Minimas!$A$15:$G$29,3))))),IF(H288&lt;2000,VLOOKUP(K288,Minimas!$H$15:$N$29,7),IF(AND(H288&gt;1999,H288&lt;2003),VLOOKUP(K288,Minimas!$H$15:$N$29,6),IF(AND(H288&gt;2002,H288&lt;2005),VLOOKUP(K288,Minimas!$H$15:$N$29,5),IF(AND(H288&gt;2004,H288&lt;2007),VLOOKUP(K288,Minimas!$H$15:$N$29,4),VLOOKUP(K288,Minimas!$H$15:$N$29,3)))))))</f>
        <v xml:space="preserve"> </v>
      </c>
      <c r="W288" s="107" t="str">
        <f t="shared" si="44"/>
        <v/>
      </c>
      <c r="X288" s="42"/>
      <c r="Y288" s="42"/>
      <c r="AB288" s="113" t="e">
        <f>T288-HLOOKUP(V288,Minimas!$C$3:$CD$12,2,FALSE)</f>
        <v>#VALUE!</v>
      </c>
      <c r="AC288" s="113" t="e">
        <f>T288-HLOOKUP(V288,Minimas!$C$3:$CD$12,3,FALSE)</f>
        <v>#VALUE!</v>
      </c>
      <c r="AD288" s="113" t="e">
        <f>T288-HLOOKUP(V288,Minimas!$C$3:$CD$12,4,FALSE)</f>
        <v>#VALUE!</v>
      </c>
      <c r="AE288" s="113" t="e">
        <f>T288-HLOOKUP(V288,Minimas!$C$3:$CD$12,5,FALSE)</f>
        <v>#VALUE!</v>
      </c>
      <c r="AF288" s="113" t="e">
        <f>T288-HLOOKUP(V288,Minimas!$C$3:$CD$12,6,FALSE)</f>
        <v>#VALUE!</v>
      </c>
      <c r="AG288" s="113" t="e">
        <f>T288-HLOOKUP(V288,Minimas!$C$3:$CD$12,7,FALSE)</f>
        <v>#VALUE!</v>
      </c>
      <c r="AH288" s="113" t="e">
        <f>T288-HLOOKUP(V288,Minimas!$C$3:$CD$12,8,FALSE)</f>
        <v>#VALUE!</v>
      </c>
      <c r="AI288" s="113" t="e">
        <f>T288-HLOOKUP(V288,Minimas!$C$3:$CD$12,9,FALSE)</f>
        <v>#VALUE!</v>
      </c>
      <c r="AJ288" s="113" t="e">
        <f>T288-HLOOKUP(V288,Minimas!$C$3:$CD$12,10,FALSE)</f>
        <v>#VALUE!</v>
      </c>
      <c r="AK288" s="114" t="str">
        <f t="shared" si="45"/>
        <v xml:space="preserve"> </v>
      </c>
      <c r="AL288" s="114"/>
      <c r="AM288" s="114" t="str">
        <f t="shared" si="46"/>
        <v xml:space="preserve"> </v>
      </c>
      <c r="AN288" s="114" t="str">
        <f t="shared" si="47"/>
        <v xml:space="preserve"> </v>
      </c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/>
      <c r="BA288" s="40"/>
      <c r="BB288" s="40"/>
      <c r="BC288" s="40"/>
      <c r="BD288" s="40"/>
      <c r="BE288" s="40"/>
      <c r="BF288" s="40"/>
      <c r="BG288" s="40"/>
      <c r="BH288" s="40"/>
      <c r="BI288" s="40"/>
      <c r="BJ288" s="40"/>
      <c r="BK288" s="40"/>
      <c r="BL288" s="40"/>
      <c r="BM288" s="40"/>
      <c r="BN288" s="40"/>
      <c r="BO288" s="40"/>
      <c r="BP288" s="40"/>
      <c r="BQ288" s="40"/>
      <c r="BR288" s="40"/>
      <c r="BS288" s="40"/>
      <c r="BT288" s="40"/>
      <c r="BU288" s="40"/>
      <c r="BV288" s="40"/>
      <c r="BW288" s="40"/>
      <c r="BX288" s="40"/>
      <c r="BY288" s="40"/>
      <c r="BZ288" s="40"/>
      <c r="CA288" s="40"/>
      <c r="CB288" s="40"/>
      <c r="CC288" s="40"/>
      <c r="CD288" s="40"/>
      <c r="CE288" s="40"/>
      <c r="CF288" s="40"/>
      <c r="CG288" s="40"/>
      <c r="CH288" s="40"/>
      <c r="CI288" s="40"/>
      <c r="CJ288" s="40"/>
      <c r="CK288" s="40"/>
      <c r="CL288" s="40"/>
      <c r="CM288" s="40"/>
      <c r="CN288" s="40"/>
      <c r="CO288" s="40"/>
      <c r="CP288" s="40"/>
      <c r="CQ288" s="40"/>
      <c r="CR288" s="40"/>
      <c r="CS288" s="40"/>
      <c r="CT288" s="40"/>
      <c r="CU288" s="40"/>
      <c r="CV288" s="40"/>
      <c r="CW288" s="40"/>
      <c r="CX288" s="40"/>
      <c r="CY288" s="40"/>
      <c r="CZ288" s="40"/>
      <c r="DA288" s="40"/>
      <c r="DB288" s="40"/>
      <c r="DC288" s="40"/>
    </row>
    <row r="289" spans="2:107" s="5" customFormat="1" ht="30" customHeight="1" x14ac:dyDescent="0.2">
      <c r="B289" s="83"/>
      <c r="C289" s="86"/>
      <c r="D289" s="87"/>
      <c r="E289" s="89"/>
      <c r="F289" s="117"/>
      <c r="G289" s="118"/>
      <c r="H289" s="91"/>
      <c r="I289" s="94"/>
      <c r="J289" s="95"/>
      <c r="K289" s="81"/>
      <c r="L289" s="100"/>
      <c r="M289" s="101"/>
      <c r="N289" s="101"/>
      <c r="O289" s="102" t="str">
        <f t="shared" si="40"/>
        <v/>
      </c>
      <c r="P289" s="100"/>
      <c r="Q289" s="101"/>
      <c r="R289" s="101"/>
      <c r="S289" s="102" t="str">
        <f t="shared" si="41"/>
        <v/>
      </c>
      <c r="T289" s="104" t="str">
        <f t="shared" si="42"/>
        <v/>
      </c>
      <c r="U289" s="105" t="str">
        <f t="shared" si="43"/>
        <v xml:space="preserve">   </v>
      </c>
      <c r="V289" s="106" t="str">
        <f>IF(E289=0," ",IF(E289="H",IF(H289&lt;2000,VLOOKUP(K289,Minimas!$A$15:$G$29,7),IF(AND(H289&gt;1999,H289&lt;2003),VLOOKUP(K289,Minimas!$A$15:$G$29,6),IF(AND(H289&gt;2002,H289&lt;2005),VLOOKUP(K289,Minimas!$A$15:$G$29,5),IF(AND(H289&gt;2004,H289&lt;2007),VLOOKUP(K289,Minimas!$A$15:$G$29,4),VLOOKUP(K289,Minimas!$A$15:$G$29,3))))),IF(H289&lt;2000,VLOOKUP(K289,Minimas!$H$15:$N$29,7),IF(AND(H289&gt;1999,H289&lt;2003),VLOOKUP(K289,Minimas!$H$15:$N$29,6),IF(AND(H289&gt;2002,H289&lt;2005),VLOOKUP(K289,Minimas!$H$15:$N$29,5),IF(AND(H289&gt;2004,H289&lt;2007),VLOOKUP(K289,Minimas!$H$15:$N$29,4),VLOOKUP(K289,Minimas!$H$15:$N$29,3)))))))</f>
        <v xml:space="preserve"> </v>
      </c>
      <c r="W289" s="107" t="str">
        <f t="shared" si="44"/>
        <v/>
      </c>
      <c r="X289" s="42"/>
      <c r="Y289" s="42"/>
      <c r="AB289" s="113" t="e">
        <f>T289-HLOOKUP(V289,Minimas!$C$3:$CD$12,2,FALSE)</f>
        <v>#VALUE!</v>
      </c>
      <c r="AC289" s="113" t="e">
        <f>T289-HLOOKUP(V289,Minimas!$C$3:$CD$12,3,FALSE)</f>
        <v>#VALUE!</v>
      </c>
      <c r="AD289" s="113" t="e">
        <f>T289-HLOOKUP(V289,Minimas!$C$3:$CD$12,4,FALSE)</f>
        <v>#VALUE!</v>
      </c>
      <c r="AE289" s="113" t="e">
        <f>T289-HLOOKUP(V289,Minimas!$C$3:$CD$12,5,FALSE)</f>
        <v>#VALUE!</v>
      </c>
      <c r="AF289" s="113" t="e">
        <f>T289-HLOOKUP(V289,Minimas!$C$3:$CD$12,6,FALSE)</f>
        <v>#VALUE!</v>
      </c>
      <c r="AG289" s="113" t="e">
        <f>T289-HLOOKUP(V289,Minimas!$C$3:$CD$12,7,FALSE)</f>
        <v>#VALUE!</v>
      </c>
      <c r="AH289" s="113" t="e">
        <f>T289-HLOOKUP(V289,Minimas!$C$3:$CD$12,8,FALSE)</f>
        <v>#VALUE!</v>
      </c>
      <c r="AI289" s="113" t="e">
        <f>T289-HLOOKUP(V289,Minimas!$C$3:$CD$12,9,FALSE)</f>
        <v>#VALUE!</v>
      </c>
      <c r="AJ289" s="113" t="e">
        <f>T289-HLOOKUP(V289,Minimas!$C$3:$CD$12,10,FALSE)</f>
        <v>#VALUE!</v>
      </c>
      <c r="AK289" s="114" t="str">
        <f t="shared" si="45"/>
        <v xml:space="preserve"> </v>
      </c>
      <c r="AL289" s="114"/>
      <c r="AM289" s="114" t="str">
        <f t="shared" si="46"/>
        <v xml:space="preserve"> </v>
      </c>
      <c r="AN289" s="114" t="str">
        <f t="shared" si="47"/>
        <v xml:space="preserve"> </v>
      </c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  <c r="BE289" s="40"/>
      <c r="BF289" s="40"/>
      <c r="BG289" s="40"/>
      <c r="BH289" s="40"/>
      <c r="BI289" s="40"/>
      <c r="BJ289" s="40"/>
      <c r="BK289" s="40"/>
      <c r="BL289" s="40"/>
      <c r="BM289" s="40"/>
      <c r="BN289" s="40"/>
      <c r="BO289" s="40"/>
      <c r="BP289" s="40"/>
      <c r="BQ289" s="40"/>
      <c r="BR289" s="40"/>
      <c r="BS289" s="40"/>
      <c r="BT289" s="40"/>
      <c r="BU289" s="40"/>
      <c r="BV289" s="40"/>
      <c r="BW289" s="40"/>
      <c r="BX289" s="40"/>
      <c r="BY289" s="40"/>
      <c r="BZ289" s="40"/>
      <c r="CA289" s="40"/>
      <c r="CB289" s="40"/>
      <c r="CC289" s="40"/>
      <c r="CD289" s="40"/>
      <c r="CE289" s="40"/>
      <c r="CF289" s="40"/>
      <c r="CG289" s="40"/>
      <c r="CH289" s="40"/>
      <c r="CI289" s="40"/>
      <c r="CJ289" s="40"/>
      <c r="CK289" s="40"/>
      <c r="CL289" s="40"/>
      <c r="CM289" s="40"/>
      <c r="CN289" s="40"/>
      <c r="CO289" s="40"/>
      <c r="CP289" s="40"/>
      <c r="CQ289" s="40"/>
      <c r="CR289" s="40"/>
      <c r="CS289" s="40"/>
      <c r="CT289" s="40"/>
      <c r="CU289" s="40"/>
      <c r="CV289" s="40"/>
      <c r="CW289" s="40"/>
      <c r="CX289" s="40"/>
      <c r="CY289" s="40"/>
      <c r="CZ289" s="40"/>
      <c r="DA289" s="40"/>
      <c r="DB289" s="40"/>
      <c r="DC289" s="40"/>
    </row>
    <row r="290" spans="2:107" s="5" customFormat="1" ht="30" customHeight="1" x14ac:dyDescent="0.2">
      <c r="B290" s="83"/>
      <c r="C290" s="86"/>
      <c r="D290" s="87"/>
      <c r="E290" s="89"/>
      <c r="F290" s="117"/>
      <c r="G290" s="118"/>
      <c r="H290" s="91"/>
      <c r="I290" s="94"/>
      <c r="J290" s="95"/>
      <c r="K290" s="81"/>
      <c r="L290" s="100"/>
      <c r="M290" s="101"/>
      <c r="N290" s="101"/>
      <c r="O290" s="102" t="str">
        <f t="shared" si="40"/>
        <v/>
      </c>
      <c r="P290" s="100"/>
      <c r="Q290" s="101"/>
      <c r="R290" s="101"/>
      <c r="S290" s="102" t="str">
        <f t="shared" si="41"/>
        <v/>
      </c>
      <c r="T290" s="104" t="str">
        <f t="shared" si="42"/>
        <v/>
      </c>
      <c r="U290" s="105" t="str">
        <f t="shared" si="43"/>
        <v xml:space="preserve">   </v>
      </c>
      <c r="V290" s="106" t="str">
        <f>IF(E290=0," ",IF(E290="H",IF(H290&lt;2000,VLOOKUP(K290,Minimas!$A$15:$G$29,7),IF(AND(H290&gt;1999,H290&lt;2003),VLOOKUP(K290,Minimas!$A$15:$G$29,6),IF(AND(H290&gt;2002,H290&lt;2005),VLOOKUP(K290,Minimas!$A$15:$G$29,5),IF(AND(H290&gt;2004,H290&lt;2007),VLOOKUP(K290,Minimas!$A$15:$G$29,4),VLOOKUP(K290,Minimas!$A$15:$G$29,3))))),IF(H290&lt;2000,VLOOKUP(K290,Minimas!$H$15:$N$29,7),IF(AND(H290&gt;1999,H290&lt;2003),VLOOKUP(K290,Minimas!$H$15:$N$29,6),IF(AND(H290&gt;2002,H290&lt;2005),VLOOKUP(K290,Minimas!$H$15:$N$29,5),IF(AND(H290&gt;2004,H290&lt;2007),VLOOKUP(K290,Minimas!$H$15:$N$29,4),VLOOKUP(K290,Minimas!$H$15:$N$29,3)))))))</f>
        <v xml:space="preserve"> </v>
      </c>
      <c r="W290" s="107" t="str">
        <f t="shared" si="44"/>
        <v/>
      </c>
      <c r="X290" s="42"/>
      <c r="Y290" s="42"/>
      <c r="AB290" s="113" t="e">
        <f>T290-HLOOKUP(V290,Minimas!$C$3:$CD$12,2,FALSE)</f>
        <v>#VALUE!</v>
      </c>
      <c r="AC290" s="113" t="e">
        <f>T290-HLOOKUP(V290,Minimas!$C$3:$CD$12,3,FALSE)</f>
        <v>#VALUE!</v>
      </c>
      <c r="AD290" s="113" t="e">
        <f>T290-HLOOKUP(V290,Minimas!$C$3:$CD$12,4,FALSE)</f>
        <v>#VALUE!</v>
      </c>
      <c r="AE290" s="113" t="e">
        <f>T290-HLOOKUP(V290,Minimas!$C$3:$CD$12,5,FALSE)</f>
        <v>#VALUE!</v>
      </c>
      <c r="AF290" s="113" t="e">
        <f>T290-HLOOKUP(V290,Minimas!$C$3:$CD$12,6,FALSE)</f>
        <v>#VALUE!</v>
      </c>
      <c r="AG290" s="113" t="e">
        <f>T290-HLOOKUP(V290,Minimas!$C$3:$CD$12,7,FALSE)</f>
        <v>#VALUE!</v>
      </c>
      <c r="AH290" s="113" t="e">
        <f>T290-HLOOKUP(V290,Minimas!$C$3:$CD$12,8,FALSE)</f>
        <v>#VALUE!</v>
      </c>
      <c r="AI290" s="113" t="e">
        <f>T290-HLOOKUP(V290,Minimas!$C$3:$CD$12,9,FALSE)</f>
        <v>#VALUE!</v>
      </c>
      <c r="AJ290" s="113" t="e">
        <f>T290-HLOOKUP(V290,Minimas!$C$3:$CD$12,10,FALSE)</f>
        <v>#VALUE!</v>
      </c>
      <c r="AK290" s="114" t="str">
        <f t="shared" si="45"/>
        <v xml:space="preserve"> </v>
      </c>
      <c r="AL290" s="114"/>
      <c r="AM290" s="114" t="str">
        <f t="shared" si="46"/>
        <v xml:space="preserve"> </v>
      </c>
      <c r="AN290" s="114" t="str">
        <f t="shared" si="47"/>
        <v xml:space="preserve"> </v>
      </c>
      <c r="AO290" s="40"/>
      <c r="AP290" s="40"/>
      <c r="AQ290" s="40"/>
      <c r="AR290" s="40"/>
      <c r="AS290" s="40"/>
      <c r="AT290" s="40"/>
      <c r="AU290" s="40"/>
      <c r="AV290" s="40"/>
      <c r="AW290" s="40"/>
      <c r="AX290" s="40"/>
      <c r="AY290" s="40"/>
      <c r="AZ290" s="40"/>
      <c r="BA290" s="40"/>
      <c r="BB290" s="40"/>
      <c r="BC290" s="40"/>
      <c r="BD290" s="40"/>
      <c r="BE290" s="40"/>
      <c r="BF290" s="40"/>
      <c r="BG290" s="40"/>
      <c r="BH290" s="40"/>
      <c r="BI290" s="40"/>
      <c r="BJ290" s="40"/>
      <c r="BK290" s="40"/>
      <c r="BL290" s="40"/>
      <c r="BM290" s="40"/>
      <c r="BN290" s="40"/>
      <c r="BO290" s="40"/>
      <c r="BP290" s="40"/>
      <c r="BQ290" s="40"/>
      <c r="BR290" s="40"/>
      <c r="BS290" s="40"/>
      <c r="BT290" s="40"/>
      <c r="BU290" s="40"/>
      <c r="BV290" s="40"/>
      <c r="BW290" s="40"/>
      <c r="BX290" s="40"/>
      <c r="BY290" s="40"/>
      <c r="BZ290" s="40"/>
      <c r="CA290" s="40"/>
      <c r="CB290" s="40"/>
      <c r="CC290" s="40"/>
      <c r="CD290" s="40"/>
      <c r="CE290" s="40"/>
      <c r="CF290" s="40"/>
      <c r="CG290" s="40"/>
      <c r="CH290" s="40"/>
      <c r="CI290" s="40"/>
      <c r="CJ290" s="40"/>
      <c r="CK290" s="40"/>
      <c r="CL290" s="40"/>
      <c r="CM290" s="40"/>
      <c r="CN290" s="40"/>
      <c r="CO290" s="40"/>
      <c r="CP290" s="40"/>
      <c r="CQ290" s="40"/>
      <c r="CR290" s="40"/>
      <c r="CS290" s="40"/>
      <c r="CT290" s="40"/>
      <c r="CU290" s="40"/>
      <c r="CV290" s="40"/>
      <c r="CW290" s="40"/>
      <c r="CX290" s="40"/>
      <c r="CY290" s="40"/>
      <c r="CZ290" s="40"/>
      <c r="DA290" s="40"/>
      <c r="DB290" s="40"/>
      <c r="DC290" s="40"/>
    </row>
    <row r="291" spans="2:107" s="5" customFormat="1" ht="30" customHeight="1" x14ac:dyDescent="0.2">
      <c r="B291" s="83"/>
      <c r="C291" s="86"/>
      <c r="D291" s="87"/>
      <c r="E291" s="89"/>
      <c r="F291" s="117"/>
      <c r="G291" s="118"/>
      <c r="H291" s="91"/>
      <c r="I291" s="94"/>
      <c r="J291" s="95"/>
      <c r="K291" s="81"/>
      <c r="L291" s="100"/>
      <c r="M291" s="101"/>
      <c r="N291" s="101"/>
      <c r="O291" s="102" t="str">
        <f t="shared" si="40"/>
        <v/>
      </c>
      <c r="P291" s="100"/>
      <c r="Q291" s="101"/>
      <c r="R291" s="101"/>
      <c r="S291" s="102" t="str">
        <f t="shared" si="41"/>
        <v/>
      </c>
      <c r="T291" s="104" t="str">
        <f t="shared" si="42"/>
        <v/>
      </c>
      <c r="U291" s="105" t="str">
        <f t="shared" si="43"/>
        <v xml:space="preserve">   </v>
      </c>
      <c r="V291" s="106" t="str">
        <f>IF(E291=0," ",IF(E291="H",IF(H291&lt;2000,VLOOKUP(K291,Minimas!$A$15:$G$29,7),IF(AND(H291&gt;1999,H291&lt;2003),VLOOKUP(K291,Minimas!$A$15:$G$29,6),IF(AND(H291&gt;2002,H291&lt;2005),VLOOKUP(K291,Minimas!$A$15:$G$29,5),IF(AND(H291&gt;2004,H291&lt;2007),VLOOKUP(K291,Minimas!$A$15:$G$29,4),VLOOKUP(K291,Minimas!$A$15:$G$29,3))))),IF(H291&lt;2000,VLOOKUP(K291,Minimas!$H$15:$N$29,7),IF(AND(H291&gt;1999,H291&lt;2003),VLOOKUP(K291,Minimas!$H$15:$N$29,6),IF(AND(H291&gt;2002,H291&lt;2005),VLOOKUP(K291,Minimas!$H$15:$N$29,5),IF(AND(H291&gt;2004,H291&lt;2007),VLOOKUP(K291,Minimas!$H$15:$N$29,4),VLOOKUP(K291,Minimas!$H$15:$N$29,3)))))))</f>
        <v xml:space="preserve"> </v>
      </c>
      <c r="W291" s="107" t="str">
        <f t="shared" si="44"/>
        <v/>
      </c>
      <c r="X291" s="42"/>
      <c r="Y291" s="42"/>
      <c r="AB291" s="113" t="e">
        <f>T291-HLOOKUP(V291,Minimas!$C$3:$CD$12,2,FALSE)</f>
        <v>#VALUE!</v>
      </c>
      <c r="AC291" s="113" t="e">
        <f>T291-HLOOKUP(V291,Minimas!$C$3:$CD$12,3,FALSE)</f>
        <v>#VALUE!</v>
      </c>
      <c r="AD291" s="113" t="e">
        <f>T291-HLOOKUP(V291,Minimas!$C$3:$CD$12,4,FALSE)</f>
        <v>#VALUE!</v>
      </c>
      <c r="AE291" s="113" t="e">
        <f>T291-HLOOKUP(V291,Minimas!$C$3:$CD$12,5,FALSE)</f>
        <v>#VALUE!</v>
      </c>
      <c r="AF291" s="113" t="e">
        <f>T291-HLOOKUP(V291,Minimas!$C$3:$CD$12,6,FALSE)</f>
        <v>#VALUE!</v>
      </c>
      <c r="AG291" s="113" t="e">
        <f>T291-HLOOKUP(V291,Minimas!$C$3:$CD$12,7,FALSE)</f>
        <v>#VALUE!</v>
      </c>
      <c r="AH291" s="113" t="e">
        <f>T291-HLOOKUP(V291,Minimas!$C$3:$CD$12,8,FALSE)</f>
        <v>#VALUE!</v>
      </c>
      <c r="AI291" s="113" t="e">
        <f>T291-HLOOKUP(V291,Minimas!$C$3:$CD$12,9,FALSE)</f>
        <v>#VALUE!</v>
      </c>
      <c r="AJ291" s="113" t="e">
        <f>T291-HLOOKUP(V291,Minimas!$C$3:$CD$12,10,FALSE)</f>
        <v>#VALUE!</v>
      </c>
      <c r="AK291" s="114" t="str">
        <f t="shared" si="45"/>
        <v xml:space="preserve"> </v>
      </c>
      <c r="AL291" s="114"/>
      <c r="AM291" s="114" t="str">
        <f t="shared" si="46"/>
        <v xml:space="preserve"> </v>
      </c>
      <c r="AN291" s="114" t="str">
        <f t="shared" si="47"/>
        <v xml:space="preserve"> </v>
      </c>
      <c r="AO291" s="40"/>
      <c r="AP291" s="40"/>
      <c r="AQ291" s="40"/>
      <c r="AR291" s="40"/>
      <c r="AS291" s="40"/>
      <c r="AT291" s="40"/>
      <c r="AU291" s="40"/>
      <c r="AV291" s="40"/>
      <c r="AW291" s="40"/>
      <c r="AX291" s="40"/>
      <c r="AY291" s="40"/>
      <c r="AZ291" s="40"/>
      <c r="BA291" s="40"/>
      <c r="BB291" s="40"/>
      <c r="BC291" s="40"/>
      <c r="BD291" s="40"/>
      <c r="BE291" s="40"/>
      <c r="BF291" s="40"/>
      <c r="BG291" s="40"/>
      <c r="BH291" s="40"/>
      <c r="BI291" s="40"/>
      <c r="BJ291" s="40"/>
      <c r="BK291" s="40"/>
      <c r="BL291" s="40"/>
      <c r="BM291" s="40"/>
      <c r="BN291" s="40"/>
      <c r="BO291" s="40"/>
      <c r="BP291" s="40"/>
      <c r="BQ291" s="40"/>
      <c r="BR291" s="40"/>
      <c r="BS291" s="40"/>
      <c r="BT291" s="40"/>
      <c r="BU291" s="40"/>
      <c r="BV291" s="40"/>
      <c r="BW291" s="40"/>
      <c r="BX291" s="40"/>
      <c r="BY291" s="40"/>
      <c r="BZ291" s="40"/>
      <c r="CA291" s="40"/>
      <c r="CB291" s="40"/>
      <c r="CC291" s="40"/>
      <c r="CD291" s="40"/>
      <c r="CE291" s="40"/>
      <c r="CF291" s="40"/>
      <c r="CG291" s="40"/>
      <c r="CH291" s="40"/>
      <c r="CI291" s="40"/>
      <c r="CJ291" s="40"/>
      <c r="CK291" s="40"/>
      <c r="CL291" s="40"/>
      <c r="CM291" s="40"/>
      <c r="CN291" s="40"/>
      <c r="CO291" s="40"/>
      <c r="CP291" s="40"/>
      <c r="CQ291" s="40"/>
      <c r="CR291" s="40"/>
      <c r="CS291" s="40"/>
      <c r="CT291" s="40"/>
      <c r="CU291" s="40"/>
      <c r="CV291" s="40"/>
      <c r="CW291" s="40"/>
      <c r="CX291" s="40"/>
      <c r="CY291" s="40"/>
      <c r="CZ291" s="40"/>
      <c r="DA291" s="40"/>
      <c r="DB291" s="40"/>
      <c r="DC291" s="40"/>
    </row>
    <row r="292" spans="2:107" s="5" customFormat="1" ht="30" customHeight="1" x14ac:dyDescent="0.2">
      <c r="B292" s="83"/>
      <c r="C292" s="86"/>
      <c r="D292" s="87"/>
      <c r="E292" s="89"/>
      <c r="F292" s="117"/>
      <c r="G292" s="118"/>
      <c r="H292" s="91"/>
      <c r="I292" s="94"/>
      <c r="J292" s="95"/>
      <c r="K292" s="81"/>
      <c r="L292" s="100"/>
      <c r="M292" s="101"/>
      <c r="N292" s="101"/>
      <c r="O292" s="102" t="str">
        <f t="shared" si="40"/>
        <v/>
      </c>
      <c r="P292" s="100"/>
      <c r="Q292" s="101"/>
      <c r="R292" s="101"/>
      <c r="S292" s="102" t="str">
        <f t="shared" si="41"/>
        <v/>
      </c>
      <c r="T292" s="104" t="str">
        <f t="shared" si="42"/>
        <v/>
      </c>
      <c r="U292" s="105" t="str">
        <f t="shared" si="43"/>
        <v xml:space="preserve">   </v>
      </c>
      <c r="V292" s="106" t="str">
        <f>IF(E292=0," ",IF(E292="H",IF(H292&lt;2000,VLOOKUP(K292,Minimas!$A$15:$G$29,7),IF(AND(H292&gt;1999,H292&lt;2003),VLOOKUP(K292,Minimas!$A$15:$G$29,6),IF(AND(H292&gt;2002,H292&lt;2005),VLOOKUP(K292,Minimas!$A$15:$G$29,5),IF(AND(H292&gt;2004,H292&lt;2007),VLOOKUP(K292,Minimas!$A$15:$G$29,4),VLOOKUP(K292,Minimas!$A$15:$G$29,3))))),IF(H292&lt;2000,VLOOKUP(K292,Minimas!$H$15:$N$29,7),IF(AND(H292&gt;1999,H292&lt;2003),VLOOKUP(K292,Minimas!$H$15:$N$29,6),IF(AND(H292&gt;2002,H292&lt;2005),VLOOKUP(K292,Minimas!$H$15:$N$29,5),IF(AND(H292&gt;2004,H292&lt;2007),VLOOKUP(K292,Minimas!$H$15:$N$29,4),VLOOKUP(K292,Minimas!$H$15:$N$29,3)))))))</f>
        <v xml:space="preserve"> </v>
      </c>
      <c r="W292" s="107" t="str">
        <f t="shared" si="44"/>
        <v/>
      </c>
      <c r="X292" s="42"/>
      <c r="Y292" s="42"/>
      <c r="AB292" s="113" t="e">
        <f>T292-HLOOKUP(V292,Minimas!$C$3:$CD$12,2,FALSE)</f>
        <v>#VALUE!</v>
      </c>
      <c r="AC292" s="113" t="e">
        <f>T292-HLOOKUP(V292,Minimas!$C$3:$CD$12,3,FALSE)</f>
        <v>#VALUE!</v>
      </c>
      <c r="AD292" s="113" t="e">
        <f>T292-HLOOKUP(V292,Minimas!$C$3:$CD$12,4,FALSE)</f>
        <v>#VALUE!</v>
      </c>
      <c r="AE292" s="113" t="e">
        <f>T292-HLOOKUP(V292,Minimas!$C$3:$CD$12,5,FALSE)</f>
        <v>#VALUE!</v>
      </c>
      <c r="AF292" s="113" t="e">
        <f>T292-HLOOKUP(V292,Minimas!$C$3:$CD$12,6,FALSE)</f>
        <v>#VALUE!</v>
      </c>
      <c r="AG292" s="113" t="e">
        <f>T292-HLOOKUP(V292,Minimas!$C$3:$CD$12,7,FALSE)</f>
        <v>#VALUE!</v>
      </c>
      <c r="AH292" s="113" t="e">
        <f>T292-HLOOKUP(V292,Minimas!$C$3:$CD$12,8,FALSE)</f>
        <v>#VALUE!</v>
      </c>
      <c r="AI292" s="113" t="e">
        <f>T292-HLOOKUP(V292,Minimas!$C$3:$CD$12,9,FALSE)</f>
        <v>#VALUE!</v>
      </c>
      <c r="AJ292" s="113" t="e">
        <f>T292-HLOOKUP(V292,Minimas!$C$3:$CD$12,10,FALSE)</f>
        <v>#VALUE!</v>
      </c>
      <c r="AK292" s="114" t="str">
        <f t="shared" si="45"/>
        <v xml:space="preserve"> </v>
      </c>
      <c r="AL292" s="114"/>
      <c r="AM292" s="114" t="str">
        <f t="shared" si="46"/>
        <v xml:space="preserve"> </v>
      </c>
      <c r="AN292" s="114" t="str">
        <f t="shared" si="47"/>
        <v xml:space="preserve"> </v>
      </c>
      <c r="AO292" s="40"/>
      <c r="AP292" s="40"/>
      <c r="AQ292" s="40"/>
      <c r="AR292" s="40"/>
      <c r="AS292" s="40"/>
      <c r="AT292" s="40"/>
      <c r="AU292" s="40"/>
      <c r="AV292" s="40"/>
      <c r="AW292" s="40"/>
      <c r="AX292" s="40"/>
      <c r="AY292" s="40"/>
      <c r="AZ292" s="40"/>
      <c r="BA292" s="40"/>
      <c r="BB292" s="40"/>
      <c r="BC292" s="40"/>
      <c r="BD292" s="40"/>
      <c r="BE292" s="40"/>
      <c r="BF292" s="40"/>
      <c r="BG292" s="40"/>
      <c r="BH292" s="40"/>
      <c r="BI292" s="40"/>
      <c r="BJ292" s="40"/>
      <c r="BK292" s="40"/>
      <c r="BL292" s="40"/>
      <c r="BM292" s="40"/>
      <c r="BN292" s="40"/>
      <c r="BO292" s="40"/>
      <c r="BP292" s="40"/>
      <c r="BQ292" s="40"/>
      <c r="BR292" s="40"/>
      <c r="BS292" s="40"/>
      <c r="BT292" s="40"/>
      <c r="BU292" s="40"/>
      <c r="BV292" s="40"/>
      <c r="BW292" s="40"/>
      <c r="BX292" s="40"/>
      <c r="BY292" s="40"/>
      <c r="BZ292" s="40"/>
      <c r="CA292" s="40"/>
      <c r="CB292" s="40"/>
      <c r="CC292" s="40"/>
      <c r="CD292" s="40"/>
      <c r="CE292" s="40"/>
      <c r="CF292" s="40"/>
      <c r="CG292" s="40"/>
      <c r="CH292" s="40"/>
      <c r="CI292" s="40"/>
      <c r="CJ292" s="40"/>
      <c r="CK292" s="40"/>
      <c r="CL292" s="40"/>
      <c r="CM292" s="40"/>
      <c r="CN292" s="40"/>
      <c r="CO292" s="40"/>
      <c r="CP292" s="40"/>
      <c r="CQ292" s="40"/>
      <c r="CR292" s="40"/>
      <c r="CS292" s="40"/>
      <c r="CT292" s="40"/>
      <c r="CU292" s="40"/>
      <c r="CV292" s="40"/>
      <c r="CW292" s="40"/>
      <c r="CX292" s="40"/>
      <c r="CY292" s="40"/>
      <c r="CZ292" s="40"/>
      <c r="DA292" s="40"/>
      <c r="DB292" s="40"/>
      <c r="DC292" s="40"/>
    </row>
    <row r="293" spans="2:107" s="5" customFormat="1" ht="30" customHeight="1" x14ac:dyDescent="0.2">
      <c r="B293" s="83"/>
      <c r="C293" s="86"/>
      <c r="D293" s="87"/>
      <c r="E293" s="89"/>
      <c r="F293" s="117"/>
      <c r="G293" s="118"/>
      <c r="H293" s="91"/>
      <c r="I293" s="94"/>
      <c r="J293" s="95"/>
      <c r="K293" s="81"/>
      <c r="L293" s="100"/>
      <c r="M293" s="101"/>
      <c r="N293" s="101"/>
      <c r="O293" s="102" t="str">
        <f t="shared" si="40"/>
        <v/>
      </c>
      <c r="P293" s="100"/>
      <c r="Q293" s="101"/>
      <c r="R293" s="101"/>
      <c r="S293" s="102" t="str">
        <f t="shared" si="41"/>
        <v/>
      </c>
      <c r="T293" s="104" t="str">
        <f t="shared" si="42"/>
        <v/>
      </c>
      <c r="U293" s="105" t="str">
        <f t="shared" si="43"/>
        <v xml:space="preserve">   </v>
      </c>
      <c r="V293" s="106" t="str">
        <f>IF(E293=0," ",IF(E293="H",IF(H293&lt;2000,VLOOKUP(K293,Minimas!$A$15:$G$29,7),IF(AND(H293&gt;1999,H293&lt;2003),VLOOKUP(K293,Minimas!$A$15:$G$29,6),IF(AND(H293&gt;2002,H293&lt;2005),VLOOKUP(K293,Minimas!$A$15:$G$29,5),IF(AND(H293&gt;2004,H293&lt;2007),VLOOKUP(K293,Minimas!$A$15:$G$29,4),VLOOKUP(K293,Minimas!$A$15:$G$29,3))))),IF(H293&lt;2000,VLOOKUP(K293,Minimas!$H$15:$N$29,7),IF(AND(H293&gt;1999,H293&lt;2003),VLOOKUP(K293,Minimas!$H$15:$N$29,6),IF(AND(H293&gt;2002,H293&lt;2005),VLOOKUP(K293,Minimas!$H$15:$N$29,5),IF(AND(H293&gt;2004,H293&lt;2007),VLOOKUP(K293,Minimas!$H$15:$N$29,4),VLOOKUP(K293,Minimas!$H$15:$N$29,3)))))))</f>
        <v xml:space="preserve"> </v>
      </c>
      <c r="W293" s="107" t="str">
        <f t="shared" si="44"/>
        <v/>
      </c>
      <c r="X293" s="42"/>
      <c r="Y293" s="42"/>
      <c r="AB293" s="113" t="e">
        <f>T293-HLOOKUP(V293,Minimas!$C$3:$CD$12,2,FALSE)</f>
        <v>#VALUE!</v>
      </c>
      <c r="AC293" s="113" t="e">
        <f>T293-HLOOKUP(V293,Minimas!$C$3:$CD$12,3,FALSE)</f>
        <v>#VALUE!</v>
      </c>
      <c r="AD293" s="113" t="e">
        <f>T293-HLOOKUP(V293,Minimas!$C$3:$CD$12,4,FALSE)</f>
        <v>#VALUE!</v>
      </c>
      <c r="AE293" s="113" t="e">
        <f>T293-HLOOKUP(V293,Minimas!$C$3:$CD$12,5,FALSE)</f>
        <v>#VALUE!</v>
      </c>
      <c r="AF293" s="113" t="e">
        <f>T293-HLOOKUP(V293,Minimas!$C$3:$CD$12,6,FALSE)</f>
        <v>#VALUE!</v>
      </c>
      <c r="AG293" s="113" t="e">
        <f>T293-HLOOKUP(V293,Minimas!$C$3:$CD$12,7,FALSE)</f>
        <v>#VALUE!</v>
      </c>
      <c r="AH293" s="113" t="e">
        <f>T293-HLOOKUP(V293,Minimas!$C$3:$CD$12,8,FALSE)</f>
        <v>#VALUE!</v>
      </c>
      <c r="AI293" s="113" t="e">
        <f>T293-HLOOKUP(V293,Minimas!$C$3:$CD$12,9,FALSE)</f>
        <v>#VALUE!</v>
      </c>
      <c r="AJ293" s="113" t="e">
        <f>T293-HLOOKUP(V293,Minimas!$C$3:$CD$12,10,FALSE)</f>
        <v>#VALUE!</v>
      </c>
      <c r="AK293" s="114" t="str">
        <f t="shared" si="45"/>
        <v xml:space="preserve"> </v>
      </c>
      <c r="AL293" s="114"/>
      <c r="AM293" s="114" t="str">
        <f t="shared" si="46"/>
        <v xml:space="preserve"> </v>
      </c>
      <c r="AN293" s="114" t="str">
        <f t="shared" si="47"/>
        <v xml:space="preserve"> </v>
      </c>
      <c r="AO293" s="40"/>
      <c r="AP293" s="40"/>
      <c r="AQ293" s="40"/>
      <c r="AR293" s="40"/>
      <c r="AS293" s="40"/>
      <c r="AT293" s="40"/>
      <c r="AU293" s="40"/>
      <c r="AV293" s="40"/>
      <c r="AW293" s="40"/>
      <c r="AX293" s="40"/>
      <c r="AY293" s="40"/>
      <c r="AZ293" s="40"/>
      <c r="BA293" s="40"/>
      <c r="BB293" s="40"/>
      <c r="BC293" s="40"/>
      <c r="BD293" s="40"/>
      <c r="BE293" s="40"/>
      <c r="BF293" s="40"/>
      <c r="BG293" s="40"/>
      <c r="BH293" s="40"/>
      <c r="BI293" s="40"/>
      <c r="BJ293" s="40"/>
      <c r="BK293" s="40"/>
      <c r="BL293" s="40"/>
      <c r="BM293" s="40"/>
      <c r="BN293" s="40"/>
      <c r="BO293" s="40"/>
      <c r="BP293" s="40"/>
      <c r="BQ293" s="40"/>
      <c r="BR293" s="40"/>
      <c r="BS293" s="40"/>
      <c r="BT293" s="40"/>
      <c r="BU293" s="40"/>
      <c r="BV293" s="40"/>
      <c r="BW293" s="40"/>
      <c r="BX293" s="40"/>
      <c r="BY293" s="40"/>
      <c r="BZ293" s="40"/>
      <c r="CA293" s="40"/>
      <c r="CB293" s="40"/>
      <c r="CC293" s="40"/>
      <c r="CD293" s="40"/>
      <c r="CE293" s="40"/>
      <c r="CF293" s="40"/>
      <c r="CG293" s="40"/>
      <c r="CH293" s="40"/>
      <c r="CI293" s="40"/>
      <c r="CJ293" s="40"/>
      <c r="CK293" s="40"/>
      <c r="CL293" s="40"/>
      <c r="CM293" s="40"/>
      <c r="CN293" s="40"/>
      <c r="CO293" s="40"/>
      <c r="CP293" s="40"/>
      <c r="CQ293" s="40"/>
      <c r="CR293" s="40"/>
      <c r="CS293" s="40"/>
      <c r="CT293" s="40"/>
      <c r="CU293" s="40"/>
      <c r="CV293" s="40"/>
      <c r="CW293" s="40"/>
      <c r="CX293" s="40"/>
      <c r="CY293" s="40"/>
      <c r="CZ293" s="40"/>
      <c r="DA293" s="40"/>
      <c r="DB293" s="40"/>
      <c r="DC293" s="40"/>
    </row>
    <row r="294" spans="2:107" s="5" customFormat="1" ht="30" customHeight="1" x14ac:dyDescent="0.2">
      <c r="B294" s="83"/>
      <c r="C294" s="86"/>
      <c r="D294" s="87"/>
      <c r="E294" s="89"/>
      <c r="F294" s="117"/>
      <c r="G294" s="118"/>
      <c r="H294" s="91"/>
      <c r="I294" s="94"/>
      <c r="J294" s="95"/>
      <c r="K294" s="81"/>
      <c r="L294" s="100"/>
      <c r="M294" s="101"/>
      <c r="N294" s="101"/>
      <c r="O294" s="102" t="str">
        <f t="shared" si="40"/>
        <v/>
      </c>
      <c r="P294" s="100"/>
      <c r="Q294" s="101"/>
      <c r="R294" s="101"/>
      <c r="S294" s="102" t="str">
        <f t="shared" si="41"/>
        <v/>
      </c>
      <c r="T294" s="104" t="str">
        <f t="shared" si="42"/>
        <v/>
      </c>
      <c r="U294" s="105" t="str">
        <f t="shared" si="43"/>
        <v xml:space="preserve">   </v>
      </c>
      <c r="V294" s="106" t="str">
        <f>IF(E294=0," ",IF(E294="H",IF(H294&lt;2000,VLOOKUP(K294,Minimas!$A$15:$G$29,7),IF(AND(H294&gt;1999,H294&lt;2003),VLOOKUP(K294,Minimas!$A$15:$G$29,6),IF(AND(H294&gt;2002,H294&lt;2005),VLOOKUP(K294,Minimas!$A$15:$G$29,5),IF(AND(H294&gt;2004,H294&lt;2007),VLOOKUP(K294,Minimas!$A$15:$G$29,4),VLOOKUP(K294,Minimas!$A$15:$G$29,3))))),IF(H294&lt;2000,VLOOKUP(K294,Minimas!$H$15:$N$29,7),IF(AND(H294&gt;1999,H294&lt;2003),VLOOKUP(K294,Minimas!$H$15:$N$29,6),IF(AND(H294&gt;2002,H294&lt;2005),VLOOKUP(K294,Minimas!$H$15:$N$29,5),IF(AND(H294&gt;2004,H294&lt;2007),VLOOKUP(K294,Minimas!$H$15:$N$29,4),VLOOKUP(K294,Minimas!$H$15:$N$29,3)))))))</f>
        <v xml:space="preserve"> </v>
      </c>
      <c r="W294" s="107" t="str">
        <f t="shared" si="44"/>
        <v/>
      </c>
      <c r="X294" s="42"/>
      <c r="Y294" s="42"/>
      <c r="AB294" s="113" t="e">
        <f>T294-HLOOKUP(V294,Minimas!$C$3:$CD$12,2,FALSE)</f>
        <v>#VALUE!</v>
      </c>
      <c r="AC294" s="113" t="e">
        <f>T294-HLOOKUP(V294,Minimas!$C$3:$CD$12,3,FALSE)</f>
        <v>#VALUE!</v>
      </c>
      <c r="AD294" s="113" t="e">
        <f>T294-HLOOKUP(V294,Minimas!$C$3:$CD$12,4,FALSE)</f>
        <v>#VALUE!</v>
      </c>
      <c r="AE294" s="113" t="e">
        <f>T294-HLOOKUP(V294,Minimas!$C$3:$CD$12,5,FALSE)</f>
        <v>#VALUE!</v>
      </c>
      <c r="AF294" s="113" t="e">
        <f>T294-HLOOKUP(V294,Minimas!$C$3:$CD$12,6,FALSE)</f>
        <v>#VALUE!</v>
      </c>
      <c r="AG294" s="113" t="e">
        <f>T294-HLOOKUP(V294,Minimas!$C$3:$CD$12,7,FALSE)</f>
        <v>#VALUE!</v>
      </c>
      <c r="AH294" s="113" t="e">
        <f>T294-HLOOKUP(V294,Minimas!$C$3:$CD$12,8,FALSE)</f>
        <v>#VALUE!</v>
      </c>
      <c r="AI294" s="113" t="e">
        <f>T294-HLOOKUP(V294,Minimas!$C$3:$CD$12,9,FALSE)</f>
        <v>#VALUE!</v>
      </c>
      <c r="AJ294" s="113" t="e">
        <f>T294-HLOOKUP(V294,Minimas!$C$3:$CD$12,10,FALSE)</f>
        <v>#VALUE!</v>
      </c>
      <c r="AK294" s="114" t="str">
        <f t="shared" si="45"/>
        <v xml:space="preserve"> </v>
      </c>
      <c r="AL294" s="114"/>
      <c r="AM294" s="114" t="str">
        <f t="shared" si="46"/>
        <v xml:space="preserve"> </v>
      </c>
      <c r="AN294" s="114" t="str">
        <f t="shared" si="47"/>
        <v xml:space="preserve"> </v>
      </c>
      <c r="AO294" s="40"/>
      <c r="AP294" s="40"/>
      <c r="AQ294" s="40"/>
      <c r="AR294" s="40"/>
      <c r="AS294" s="40"/>
      <c r="AT294" s="40"/>
      <c r="AU294" s="40"/>
      <c r="AV294" s="40"/>
      <c r="AW294" s="40"/>
      <c r="AX294" s="40"/>
      <c r="AY294" s="40"/>
      <c r="AZ294" s="40"/>
      <c r="BA294" s="40"/>
      <c r="BB294" s="40"/>
      <c r="BC294" s="40"/>
      <c r="BD294" s="40"/>
      <c r="BE294" s="40"/>
      <c r="BF294" s="40"/>
      <c r="BG294" s="40"/>
      <c r="BH294" s="40"/>
      <c r="BI294" s="40"/>
      <c r="BJ294" s="40"/>
      <c r="BK294" s="40"/>
      <c r="BL294" s="40"/>
      <c r="BM294" s="40"/>
      <c r="BN294" s="40"/>
      <c r="BO294" s="40"/>
      <c r="BP294" s="40"/>
      <c r="BQ294" s="40"/>
      <c r="BR294" s="40"/>
      <c r="BS294" s="40"/>
      <c r="BT294" s="40"/>
      <c r="BU294" s="40"/>
      <c r="BV294" s="40"/>
      <c r="BW294" s="40"/>
      <c r="BX294" s="40"/>
      <c r="BY294" s="40"/>
      <c r="BZ294" s="40"/>
      <c r="CA294" s="40"/>
      <c r="CB294" s="40"/>
      <c r="CC294" s="40"/>
      <c r="CD294" s="40"/>
      <c r="CE294" s="40"/>
      <c r="CF294" s="40"/>
      <c r="CG294" s="40"/>
      <c r="CH294" s="40"/>
      <c r="CI294" s="40"/>
      <c r="CJ294" s="40"/>
      <c r="CK294" s="40"/>
      <c r="CL294" s="40"/>
      <c r="CM294" s="40"/>
      <c r="CN294" s="40"/>
      <c r="CO294" s="40"/>
      <c r="CP294" s="40"/>
      <c r="CQ294" s="40"/>
      <c r="CR294" s="40"/>
      <c r="CS294" s="40"/>
      <c r="CT294" s="40"/>
      <c r="CU294" s="40"/>
      <c r="CV294" s="40"/>
      <c r="CW294" s="40"/>
      <c r="CX294" s="40"/>
      <c r="CY294" s="40"/>
      <c r="CZ294" s="40"/>
      <c r="DA294" s="40"/>
      <c r="DB294" s="40"/>
      <c r="DC294" s="40"/>
    </row>
    <row r="295" spans="2:107" s="5" customFormat="1" ht="30" customHeight="1" x14ac:dyDescent="0.2">
      <c r="B295" s="83"/>
      <c r="C295" s="86"/>
      <c r="D295" s="87"/>
      <c r="E295" s="89"/>
      <c r="F295" s="117"/>
      <c r="G295" s="118"/>
      <c r="H295" s="91"/>
      <c r="I295" s="94"/>
      <c r="J295" s="95"/>
      <c r="K295" s="81"/>
      <c r="L295" s="100"/>
      <c r="M295" s="101"/>
      <c r="N295" s="101"/>
      <c r="O295" s="102" t="str">
        <f t="shared" si="40"/>
        <v/>
      </c>
      <c r="P295" s="100"/>
      <c r="Q295" s="101"/>
      <c r="R295" s="101"/>
      <c r="S295" s="102" t="str">
        <f t="shared" si="41"/>
        <v/>
      </c>
      <c r="T295" s="104" t="str">
        <f t="shared" si="42"/>
        <v/>
      </c>
      <c r="U295" s="105" t="str">
        <f t="shared" si="43"/>
        <v xml:space="preserve">   </v>
      </c>
      <c r="V295" s="106" t="str">
        <f>IF(E295=0," ",IF(E295="H",IF(H295&lt;2000,VLOOKUP(K295,Minimas!$A$15:$G$29,7),IF(AND(H295&gt;1999,H295&lt;2003),VLOOKUP(K295,Minimas!$A$15:$G$29,6),IF(AND(H295&gt;2002,H295&lt;2005),VLOOKUP(K295,Minimas!$A$15:$G$29,5),IF(AND(H295&gt;2004,H295&lt;2007),VLOOKUP(K295,Minimas!$A$15:$G$29,4),VLOOKUP(K295,Minimas!$A$15:$G$29,3))))),IF(H295&lt;2000,VLOOKUP(K295,Minimas!$H$15:$N$29,7),IF(AND(H295&gt;1999,H295&lt;2003),VLOOKUP(K295,Minimas!$H$15:$N$29,6),IF(AND(H295&gt;2002,H295&lt;2005),VLOOKUP(K295,Minimas!$H$15:$N$29,5),IF(AND(H295&gt;2004,H295&lt;2007),VLOOKUP(K295,Minimas!$H$15:$N$29,4),VLOOKUP(K295,Minimas!$H$15:$N$29,3)))))))</f>
        <v xml:space="preserve"> </v>
      </c>
      <c r="W295" s="107" t="str">
        <f t="shared" si="44"/>
        <v/>
      </c>
      <c r="X295" s="42"/>
      <c r="Y295" s="42"/>
      <c r="AB295" s="113" t="e">
        <f>T295-HLOOKUP(V295,Minimas!$C$3:$CD$12,2,FALSE)</f>
        <v>#VALUE!</v>
      </c>
      <c r="AC295" s="113" t="e">
        <f>T295-HLOOKUP(V295,Minimas!$C$3:$CD$12,3,FALSE)</f>
        <v>#VALUE!</v>
      </c>
      <c r="AD295" s="113" t="e">
        <f>T295-HLOOKUP(V295,Minimas!$C$3:$CD$12,4,FALSE)</f>
        <v>#VALUE!</v>
      </c>
      <c r="AE295" s="113" t="e">
        <f>T295-HLOOKUP(V295,Minimas!$C$3:$CD$12,5,FALSE)</f>
        <v>#VALUE!</v>
      </c>
      <c r="AF295" s="113" t="e">
        <f>T295-HLOOKUP(V295,Minimas!$C$3:$CD$12,6,FALSE)</f>
        <v>#VALUE!</v>
      </c>
      <c r="AG295" s="113" t="e">
        <f>T295-HLOOKUP(V295,Minimas!$C$3:$CD$12,7,FALSE)</f>
        <v>#VALUE!</v>
      </c>
      <c r="AH295" s="113" t="e">
        <f>T295-HLOOKUP(V295,Minimas!$C$3:$CD$12,8,FALSE)</f>
        <v>#VALUE!</v>
      </c>
      <c r="AI295" s="113" t="e">
        <f>T295-HLOOKUP(V295,Minimas!$C$3:$CD$12,9,FALSE)</f>
        <v>#VALUE!</v>
      </c>
      <c r="AJ295" s="113" t="e">
        <f>T295-HLOOKUP(V295,Minimas!$C$3:$CD$12,10,FALSE)</f>
        <v>#VALUE!</v>
      </c>
      <c r="AK295" s="114" t="str">
        <f t="shared" si="45"/>
        <v xml:space="preserve"> </v>
      </c>
      <c r="AL295" s="114"/>
      <c r="AM295" s="114" t="str">
        <f t="shared" si="46"/>
        <v xml:space="preserve"> </v>
      </c>
      <c r="AN295" s="114" t="str">
        <f t="shared" si="47"/>
        <v xml:space="preserve"> </v>
      </c>
      <c r="AO295" s="40"/>
      <c r="AP295" s="40"/>
      <c r="AQ295" s="40"/>
      <c r="AR295" s="40"/>
      <c r="AS295" s="40"/>
      <c r="AT295" s="40"/>
      <c r="AU295" s="40"/>
      <c r="AV295" s="40"/>
      <c r="AW295" s="40"/>
      <c r="AX295" s="40"/>
      <c r="AY295" s="40"/>
      <c r="AZ295" s="40"/>
      <c r="BA295" s="40"/>
      <c r="BB295" s="40"/>
      <c r="BC295" s="40"/>
      <c r="BD295" s="40"/>
      <c r="BE295" s="40"/>
      <c r="BF295" s="40"/>
      <c r="BG295" s="40"/>
      <c r="BH295" s="40"/>
      <c r="BI295" s="40"/>
      <c r="BJ295" s="40"/>
      <c r="BK295" s="40"/>
      <c r="BL295" s="40"/>
      <c r="BM295" s="40"/>
      <c r="BN295" s="40"/>
      <c r="BO295" s="40"/>
      <c r="BP295" s="40"/>
      <c r="BQ295" s="40"/>
      <c r="BR295" s="40"/>
      <c r="BS295" s="40"/>
      <c r="BT295" s="40"/>
      <c r="BU295" s="40"/>
      <c r="BV295" s="40"/>
      <c r="BW295" s="40"/>
      <c r="BX295" s="40"/>
      <c r="BY295" s="40"/>
      <c r="BZ295" s="40"/>
      <c r="CA295" s="40"/>
      <c r="CB295" s="40"/>
      <c r="CC295" s="40"/>
      <c r="CD295" s="40"/>
      <c r="CE295" s="40"/>
      <c r="CF295" s="40"/>
      <c r="CG295" s="40"/>
      <c r="CH295" s="40"/>
      <c r="CI295" s="40"/>
      <c r="CJ295" s="40"/>
      <c r="CK295" s="40"/>
      <c r="CL295" s="40"/>
      <c r="CM295" s="40"/>
      <c r="CN295" s="40"/>
      <c r="CO295" s="40"/>
      <c r="CP295" s="40"/>
      <c r="CQ295" s="40"/>
      <c r="CR295" s="40"/>
      <c r="CS295" s="40"/>
      <c r="CT295" s="40"/>
      <c r="CU295" s="40"/>
      <c r="CV295" s="40"/>
      <c r="CW295" s="40"/>
      <c r="CX295" s="40"/>
      <c r="CY295" s="40"/>
      <c r="CZ295" s="40"/>
      <c r="DA295" s="40"/>
      <c r="DB295" s="40"/>
      <c r="DC295" s="40"/>
    </row>
    <row r="296" spans="2:107" s="5" customFormat="1" ht="30" customHeight="1" x14ac:dyDescent="0.2">
      <c r="B296" s="83"/>
      <c r="C296" s="86"/>
      <c r="D296" s="87"/>
      <c r="E296" s="89"/>
      <c r="F296" s="117"/>
      <c r="G296" s="118"/>
      <c r="H296" s="91"/>
      <c r="I296" s="94"/>
      <c r="J296" s="95"/>
      <c r="K296" s="81"/>
      <c r="L296" s="100"/>
      <c r="M296" s="101"/>
      <c r="N296" s="101"/>
      <c r="O296" s="102" t="str">
        <f t="shared" si="40"/>
        <v/>
      </c>
      <c r="P296" s="100"/>
      <c r="Q296" s="101"/>
      <c r="R296" s="101"/>
      <c r="S296" s="102" t="str">
        <f t="shared" si="41"/>
        <v/>
      </c>
      <c r="T296" s="104" t="str">
        <f t="shared" si="42"/>
        <v/>
      </c>
      <c r="U296" s="105" t="str">
        <f t="shared" si="43"/>
        <v xml:space="preserve">   </v>
      </c>
      <c r="V296" s="106" t="str">
        <f>IF(E296=0," ",IF(E296="H",IF(H296&lt;2000,VLOOKUP(K296,Minimas!$A$15:$G$29,7),IF(AND(H296&gt;1999,H296&lt;2003),VLOOKUP(K296,Minimas!$A$15:$G$29,6),IF(AND(H296&gt;2002,H296&lt;2005),VLOOKUP(K296,Minimas!$A$15:$G$29,5),IF(AND(H296&gt;2004,H296&lt;2007),VLOOKUP(K296,Minimas!$A$15:$G$29,4),VLOOKUP(K296,Minimas!$A$15:$G$29,3))))),IF(H296&lt;2000,VLOOKUP(K296,Minimas!$H$15:$N$29,7),IF(AND(H296&gt;1999,H296&lt;2003),VLOOKUP(K296,Minimas!$H$15:$N$29,6),IF(AND(H296&gt;2002,H296&lt;2005),VLOOKUP(K296,Minimas!$H$15:$N$29,5),IF(AND(H296&gt;2004,H296&lt;2007),VLOOKUP(K296,Minimas!$H$15:$N$29,4),VLOOKUP(K296,Minimas!$H$15:$N$29,3)))))))</f>
        <v xml:space="preserve"> </v>
      </c>
      <c r="W296" s="107" t="str">
        <f t="shared" si="44"/>
        <v/>
      </c>
      <c r="X296" s="42"/>
      <c r="Y296" s="42"/>
      <c r="AB296" s="113" t="e">
        <f>T296-HLOOKUP(V296,Minimas!$C$3:$CD$12,2,FALSE)</f>
        <v>#VALUE!</v>
      </c>
      <c r="AC296" s="113" t="e">
        <f>T296-HLOOKUP(V296,Minimas!$C$3:$CD$12,3,FALSE)</f>
        <v>#VALUE!</v>
      </c>
      <c r="AD296" s="113" t="e">
        <f>T296-HLOOKUP(V296,Minimas!$C$3:$CD$12,4,FALSE)</f>
        <v>#VALUE!</v>
      </c>
      <c r="AE296" s="113" t="e">
        <f>T296-HLOOKUP(V296,Minimas!$C$3:$CD$12,5,FALSE)</f>
        <v>#VALUE!</v>
      </c>
      <c r="AF296" s="113" t="e">
        <f>T296-HLOOKUP(V296,Minimas!$C$3:$CD$12,6,FALSE)</f>
        <v>#VALUE!</v>
      </c>
      <c r="AG296" s="113" t="e">
        <f>T296-HLOOKUP(V296,Minimas!$C$3:$CD$12,7,FALSE)</f>
        <v>#VALUE!</v>
      </c>
      <c r="AH296" s="113" t="e">
        <f>T296-HLOOKUP(V296,Minimas!$C$3:$CD$12,8,FALSE)</f>
        <v>#VALUE!</v>
      </c>
      <c r="AI296" s="113" t="e">
        <f>T296-HLOOKUP(V296,Minimas!$C$3:$CD$12,9,FALSE)</f>
        <v>#VALUE!</v>
      </c>
      <c r="AJ296" s="113" t="e">
        <f>T296-HLOOKUP(V296,Minimas!$C$3:$CD$12,10,FALSE)</f>
        <v>#VALUE!</v>
      </c>
      <c r="AK296" s="114" t="str">
        <f t="shared" si="45"/>
        <v xml:space="preserve"> </v>
      </c>
      <c r="AL296" s="114"/>
      <c r="AM296" s="114" t="str">
        <f t="shared" si="46"/>
        <v xml:space="preserve"> </v>
      </c>
      <c r="AN296" s="114" t="str">
        <f t="shared" si="47"/>
        <v xml:space="preserve"> </v>
      </c>
      <c r="AO296" s="40"/>
      <c r="AP296" s="40"/>
      <c r="AQ296" s="40"/>
      <c r="AR296" s="40"/>
      <c r="AS296" s="40"/>
      <c r="AT296" s="40"/>
      <c r="AU296" s="40"/>
      <c r="AV296" s="40"/>
      <c r="AW296" s="40"/>
      <c r="AX296" s="40"/>
      <c r="AY296" s="40"/>
      <c r="AZ296" s="40"/>
      <c r="BA296" s="40"/>
      <c r="BB296" s="40"/>
      <c r="BC296" s="40"/>
      <c r="BD296" s="40"/>
      <c r="BE296" s="40"/>
      <c r="BF296" s="40"/>
      <c r="BG296" s="40"/>
      <c r="BH296" s="40"/>
      <c r="BI296" s="40"/>
      <c r="BJ296" s="40"/>
      <c r="BK296" s="40"/>
      <c r="BL296" s="40"/>
      <c r="BM296" s="40"/>
      <c r="BN296" s="40"/>
      <c r="BO296" s="40"/>
      <c r="BP296" s="40"/>
      <c r="BQ296" s="40"/>
      <c r="BR296" s="40"/>
      <c r="BS296" s="40"/>
      <c r="BT296" s="40"/>
      <c r="BU296" s="40"/>
      <c r="BV296" s="40"/>
      <c r="BW296" s="40"/>
      <c r="BX296" s="40"/>
      <c r="BY296" s="40"/>
      <c r="BZ296" s="40"/>
      <c r="CA296" s="40"/>
      <c r="CB296" s="40"/>
      <c r="CC296" s="40"/>
      <c r="CD296" s="40"/>
      <c r="CE296" s="40"/>
      <c r="CF296" s="40"/>
      <c r="CG296" s="40"/>
      <c r="CH296" s="40"/>
      <c r="CI296" s="40"/>
      <c r="CJ296" s="40"/>
      <c r="CK296" s="40"/>
      <c r="CL296" s="40"/>
      <c r="CM296" s="40"/>
      <c r="CN296" s="40"/>
      <c r="CO296" s="40"/>
      <c r="CP296" s="40"/>
      <c r="CQ296" s="40"/>
      <c r="CR296" s="40"/>
      <c r="CS296" s="40"/>
      <c r="CT296" s="40"/>
      <c r="CU296" s="40"/>
      <c r="CV296" s="40"/>
      <c r="CW296" s="40"/>
      <c r="CX296" s="40"/>
      <c r="CY296" s="40"/>
      <c r="CZ296" s="40"/>
      <c r="DA296" s="40"/>
      <c r="DB296" s="40"/>
      <c r="DC296" s="40"/>
    </row>
    <row r="297" spans="2:107" s="5" customFormat="1" ht="30" customHeight="1" x14ac:dyDescent="0.2">
      <c r="B297" s="83"/>
      <c r="C297" s="86"/>
      <c r="D297" s="87"/>
      <c r="E297" s="89"/>
      <c r="F297" s="117"/>
      <c r="G297" s="118"/>
      <c r="H297" s="91"/>
      <c r="I297" s="94"/>
      <c r="J297" s="95"/>
      <c r="K297" s="81"/>
      <c r="L297" s="100"/>
      <c r="M297" s="101"/>
      <c r="N297" s="101"/>
      <c r="O297" s="102" t="str">
        <f t="shared" si="40"/>
        <v/>
      </c>
      <c r="P297" s="100"/>
      <c r="Q297" s="101"/>
      <c r="R297" s="101"/>
      <c r="S297" s="102" t="str">
        <f t="shared" si="41"/>
        <v/>
      </c>
      <c r="T297" s="104" t="str">
        <f t="shared" si="42"/>
        <v/>
      </c>
      <c r="U297" s="105" t="str">
        <f t="shared" si="43"/>
        <v xml:space="preserve">   </v>
      </c>
      <c r="V297" s="106" t="str">
        <f>IF(E297=0," ",IF(E297="H",IF(H297&lt;2000,VLOOKUP(K297,Minimas!$A$15:$G$29,7),IF(AND(H297&gt;1999,H297&lt;2003),VLOOKUP(K297,Minimas!$A$15:$G$29,6),IF(AND(H297&gt;2002,H297&lt;2005),VLOOKUP(K297,Minimas!$A$15:$G$29,5),IF(AND(H297&gt;2004,H297&lt;2007),VLOOKUP(K297,Minimas!$A$15:$G$29,4),VLOOKUP(K297,Minimas!$A$15:$G$29,3))))),IF(H297&lt;2000,VLOOKUP(K297,Minimas!$H$15:$N$29,7),IF(AND(H297&gt;1999,H297&lt;2003),VLOOKUP(K297,Minimas!$H$15:$N$29,6),IF(AND(H297&gt;2002,H297&lt;2005),VLOOKUP(K297,Minimas!$H$15:$N$29,5),IF(AND(H297&gt;2004,H297&lt;2007),VLOOKUP(K297,Minimas!$H$15:$N$29,4),VLOOKUP(K297,Minimas!$H$15:$N$29,3)))))))</f>
        <v xml:space="preserve"> </v>
      </c>
      <c r="W297" s="107" t="str">
        <f t="shared" si="44"/>
        <v/>
      </c>
      <c r="X297" s="42"/>
      <c r="Y297" s="42"/>
      <c r="AB297" s="113" t="e">
        <f>T297-HLOOKUP(V297,Minimas!$C$3:$CD$12,2,FALSE)</f>
        <v>#VALUE!</v>
      </c>
      <c r="AC297" s="113" t="e">
        <f>T297-HLOOKUP(V297,Minimas!$C$3:$CD$12,3,FALSE)</f>
        <v>#VALUE!</v>
      </c>
      <c r="AD297" s="113" t="e">
        <f>T297-HLOOKUP(V297,Minimas!$C$3:$CD$12,4,FALSE)</f>
        <v>#VALUE!</v>
      </c>
      <c r="AE297" s="113" t="e">
        <f>T297-HLOOKUP(V297,Minimas!$C$3:$CD$12,5,FALSE)</f>
        <v>#VALUE!</v>
      </c>
      <c r="AF297" s="113" t="e">
        <f>T297-HLOOKUP(V297,Minimas!$C$3:$CD$12,6,FALSE)</f>
        <v>#VALUE!</v>
      </c>
      <c r="AG297" s="113" t="e">
        <f>T297-HLOOKUP(V297,Minimas!$C$3:$CD$12,7,FALSE)</f>
        <v>#VALUE!</v>
      </c>
      <c r="AH297" s="113" t="e">
        <f>T297-HLOOKUP(V297,Minimas!$C$3:$CD$12,8,FALSE)</f>
        <v>#VALUE!</v>
      </c>
      <c r="AI297" s="113" t="e">
        <f>T297-HLOOKUP(V297,Minimas!$C$3:$CD$12,9,FALSE)</f>
        <v>#VALUE!</v>
      </c>
      <c r="AJ297" s="113" t="e">
        <f>T297-HLOOKUP(V297,Minimas!$C$3:$CD$12,10,FALSE)</f>
        <v>#VALUE!</v>
      </c>
      <c r="AK297" s="114" t="str">
        <f t="shared" si="45"/>
        <v xml:space="preserve"> </v>
      </c>
      <c r="AL297" s="114"/>
      <c r="AM297" s="114" t="str">
        <f t="shared" si="46"/>
        <v xml:space="preserve"> </v>
      </c>
      <c r="AN297" s="114" t="str">
        <f t="shared" si="47"/>
        <v xml:space="preserve"> </v>
      </c>
      <c r="AO297" s="40"/>
      <c r="AP297" s="40"/>
      <c r="AQ297" s="40"/>
      <c r="AR297" s="40"/>
      <c r="AS297" s="40"/>
      <c r="AT297" s="40"/>
      <c r="AU297" s="40"/>
      <c r="AV297" s="40"/>
      <c r="AW297" s="40"/>
      <c r="AX297" s="40"/>
      <c r="AY297" s="40"/>
      <c r="AZ297" s="40"/>
      <c r="BA297" s="40"/>
      <c r="BB297" s="40"/>
      <c r="BC297" s="40"/>
      <c r="BD297" s="40"/>
      <c r="BE297" s="40"/>
      <c r="BF297" s="40"/>
      <c r="BG297" s="40"/>
      <c r="BH297" s="40"/>
      <c r="BI297" s="40"/>
      <c r="BJ297" s="40"/>
      <c r="BK297" s="40"/>
      <c r="BL297" s="40"/>
      <c r="BM297" s="40"/>
      <c r="BN297" s="40"/>
      <c r="BO297" s="40"/>
      <c r="BP297" s="40"/>
      <c r="BQ297" s="40"/>
      <c r="BR297" s="40"/>
      <c r="BS297" s="40"/>
      <c r="BT297" s="40"/>
      <c r="BU297" s="40"/>
      <c r="BV297" s="40"/>
      <c r="BW297" s="40"/>
      <c r="BX297" s="40"/>
      <c r="BY297" s="40"/>
      <c r="BZ297" s="40"/>
      <c r="CA297" s="40"/>
      <c r="CB297" s="40"/>
      <c r="CC297" s="40"/>
      <c r="CD297" s="40"/>
      <c r="CE297" s="40"/>
      <c r="CF297" s="40"/>
      <c r="CG297" s="40"/>
      <c r="CH297" s="40"/>
      <c r="CI297" s="40"/>
      <c r="CJ297" s="40"/>
      <c r="CK297" s="40"/>
      <c r="CL297" s="40"/>
      <c r="CM297" s="40"/>
      <c r="CN297" s="40"/>
      <c r="CO297" s="40"/>
      <c r="CP297" s="40"/>
      <c r="CQ297" s="40"/>
      <c r="CR297" s="40"/>
      <c r="CS297" s="40"/>
      <c r="CT297" s="40"/>
      <c r="CU297" s="40"/>
      <c r="CV297" s="40"/>
      <c r="CW297" s="40"/>
      <c r="CX297" s="40"/>
      <c r="CY297" s="40"/>
      <c r="CZ297" s="40"/>
      <c r="DA297" s="40"/>
      <c r="DB297" s="40"/>
      <c r="DC297" s="40"/>
    </row>
    <row r="298" spans="2:107" s="5" customFormat="1" ht="30" customHeight="1" x14ac:dyDescent="0.2">
      <c r="B298" s="83"/>
      <c r="C298" s="86"/>
      <c r="D298" s="87"/>
      <c r="E298" s="89"/>
      <c r="F298" s="117"/>
      <c r="G298" s="118"/>
      <c r="H298" s="91"/>
      <c r="I298" s="94"/>
      <c r="J298" s="95"/>
      <c r="K298" s="81"/>
      <c r="L298" s="100"/>
      <c r="M298" s="101"/>
      <c r="N298" s="101"/>
      <c r="O298" s="102" t="str">
        <f t="shared" si="40"/>
        <v/>
      </c>
      <c r="P298" s="100"/>
      <c r="Q298" s="101"/>
      <c r="R298" s="101"/>
      <c r="S298" s="102" t="str">
        <f t="shared" si="41"/>
        <v/>
      </c>
      <c r="T298" s="104" t="str">
        <f t="shared" si="42"/>
        <v/>
      </c>
      <c r="U298" s="105" t="str">
        <f t="shared" si="43"/>
        <v xml:space="preserve">   </v>
      </c>
      <c r="V298" s="106" t="str">
        <f>IF(E298=0," ",IF(E298="H",IF(H298&lt;2000,VLOOKUP(K298,Minimas!$A$15:$G$29,7),IF(AND(H298&gt;1999,H298&lt;2003),VLOOKUP(K298,Minimas!$A$15:$G$29,6),IF(AND(H298&gt;2002,H298&lt;2005),VLOOKUP(K298,Minimas!$A$15:$G$29,5),IF(AND(H298&gt;2004,H298&lt;2007),VLOOKUP(K298,Minimas!$A$15:$G$29,4),VLOOKUP(K298,Minimas!$A$15:$G$29,3))))),IF(H298&lt;2000,VLOOKUP(K298,Minimas!$H$15:$N$29,7),IF(AND(H298&gt;1999,H298&lt;2003),VLOOKUP(K298,Minimas!$H$15:$N$29,6),IF(AND(H298&gt;2002,H298&lt;2005),VLOOKUP(K298,Minimas!$H$15:$N$29,5),IF(AND(H298&gt;2004,H298&lt;2007),VLOOKUP(K298,Minimas!$H$15:$N$29,4),VLOOKUP(K298,Minimas!$H$15:$N$29,3)))))))</f>
        <v xml:space="preserve"> </v>
      </c>
      <c r="W298" s="107" t="str">
        <f t="shared" si="44"/>
        <v/>
      </c>
      <c r="X298" s="42"/>
      <c r="Y298" s="42"/>
      <c r="AB298" s="113" t="e">
        <f>T298-HLOOKUP(V298,Minimas!$C$3:$CD$12,2,FALSE)</f>
        <v>#VALUE!</v>
      </c>
      <c r="AC298" s="113" t="e">
        <f>T298-HLOOKUP(V298,Minimas!$C$3:$CD$12,3,FALSE)</f>
        <v>#VALUE!</v>
      </c>
      <c r="AD298" s="113" t="e">
        <f>T298-HLOOKUP(V298,Minimas!$C$3:$CD$12,4,FALSE)</f>
        <v>#VALUE!</v>
      </c>
      <c r="AE298" s="113" t="e">
        <f>T298-HLOOKUP(V298,Minimas!$C$3:$CD$12,5,FALSE)</f>
        <v>#VALUE!</v>
      </c>
      <c r="AF298" s="113" t="e">
        <f>T298-HLOOKUP(V298,Minimas!$C$3:$CD$12,6,FALSE)</f>
        <v>#VALUE!</v>
      </c>
      <c r="AG298" s="113" t="e">
        <f>T298-HLOOKUP(V298,Minimas!$C$3:$CD$12,7,FALSE)</f>
        <v>#VALUE!</v>
      </c>
      <c r="AH298" s="113" t="e">
        <f>T298-HLOOKUP(V298,Minimas!$C$3:$CD$12,8,FALSE)</f>
        <v>#VALUE!</v>
      </c>
      <c r="AI298" s="113" t="e">
        <f>T298-HLOOKUP(V298,Minimas!$C$3:$CD$12,9,FALSE)</f>
        <v>#VALUE!</v>
      </c>
      <c r="AJ298" s="113" t="e">
        <f>T298-HLOOKUP(V298,Minimas!$C$3:$CD$12,10,FALSE)</f>
        <v>#VALUE!</v>
      </c>
      <c r="AK298" s="114" t="str">
        <f t="shared" si="45"/>
        <v xml:space="preserve"> </v>
      </c>
      <c r="AL298" s="114"/>
      <c r="AM298" s="114" t="str">
        <f t="shared" si="46"/>
        <v xml:space="preserve"> </v>
      </c>
      <c r="AN298" s="114" t="str">
        <f t="shared" si="47"/>
        <v xml:space="preserve"> </v>
      </c>
      <c r="AO298" s="40"/>
      <c r="AP298" s="40"/>
      <c r="AQ298" s="40"/>
      <c r="AR298" s="40"/>
      <c r="AS298" s="40"/>
      <c r="AT298" s="40"/>
      <c r="AU298" s="40"/>
      <c r="AV298" s="40"/>
      <c r="AW298" s="40"/>
      <c r="AX298" s="40"/>
      <c r="AY298" s="40"/>
      <c r="AZ298" s="40"/>
      <c r="BA298" s="40"/>
      <c r="BB298" s="40"/>
      <c r="BC298" s="40"/>
      <c r="BD298" s="40"/>
      <c r="BE298" s="40"/>
      <c r="BF298" s="40"/>
      <c r="BG298" s="40"/>
      <c r="BH298" s="40"/>
      <c r="BI298" s="40"/>
      <c r="BJ298" s="40"/>
      <c r="BK298" s="40"/>
      <c r="BL298" s="40"/>
      <c r="BM298" s="40"/>
      <c r="BN298" s="40"/>
      <c r="BO298" s="40"/>
      <c r="BP298" s="40"/>
      <c r="BQ298" s="40"/>
      <c r="BR298" s="40"/>
      <c r="BS298" s="40"/>
      <c r="BT298" s="40"/>
      <c r="BU298" s="40"/>
      <c r="BV298" s="40"/>
      <c r="BW298" s="40"/>
      <c r="BX298" s="40"/>
      <c r="BY298" s="40"/>
      <c r="BZ298" s="40"/>
      <c r="CA298" s="40"/>
      <c r="CB298" s="40"/>
      <c r="CC298" s="40"/>
      <c r="CD298" s="40"/>
      <c r="CE298" s="40"/>
      <c r="CF298" s="40"/>
      <c r="CG298" s="40"/>
      <c r="CH298" s="40"/>
      <c r="CI298" s="40"/>
      <c r="CJ298" s="40"/>
      <c r="CK298" s="40"/>
      <c r="CL298" s="40"/>
      <c r="CM298" s="40"/>
      <c r="CN298" s="40"/>
      <c r="CO298" s="40"/>
      <c r="CP298" s="40"/>
      <c r="CQ298" s="40"/>
      <c r="CR298" s="40"/>
      <c r="CS298" s="40"/>
      <c r="CT298" s="40"/>
      <c r="CU298" s="40"/>
      <c r="CV298" s="40"/>
      <c r="CW298" s="40"/>
      <c r="CX298" s="40"/>
      <c r="CY298" s="40"/>
      <c r="CZ298" s="40"/>
      <c r="DA298" s="40"/>
      <c r="DB298" s="40"/>
      <c r="DC298" s="40"/>
    </row>
    <row r="299" spans="2:107" s="5" customFormat="1" ht="30" customHeight="1" x14ac:dyDescent="0.2">
      <c r="B299" s="83"/>
      <c r="C299" s="86"/>
      <c r="D299" s="87"/>
      <c r="E299" s="89"/>
      <c r="F299" s="117"/>
      <c r="G299" s="118"/>
      <c r="H299" s="91"/>
      <c r="I299" s="94"/>
      <c r="J299" s="95"/>
      <c r="K299" s="81"/>
      <c r="L299" s="100"/>
      <c r="M299" s="101"/>
      <c r="N299" s="101"/>
      <c r="O299" s="102" t="str">
        <f t="shared" si="40"/>
        <v/>
      </c>
      <c r="P299" s="100"/>
      <c r="Q299" s="101"/>
      <c r="R299" s="101"/>
      <c r="S299" s="102" t="str">
        <f t="shared" si="41"/>
        <v/>
      </c>
      <c r="T299" s="104" t="str">
        <f t="shared" si="42"/>
        <v/>
      </c>
      <c r="U299" s="105" t="str">
        <f t="shared" si="43"/>
        <v xml:space="preserve">   </v>
      </c>
      <c r="V299" s="106" t="str">
        <f>IF(E299=0," ",IF(E299="H",IF(H299&lt;2000,VLOOKUP(K299,Minimas!$A$15:$G$29,7),IF(AND(H299&gt;1999,H299&lt;2003),VLOOKUP(K299,Minimas!$A$15:$G$29,6),IF(AND(H299&gt;2002,H299&lt;2005),VLOOKUP(K299,Minimas!$A$15:$G$29,5),IF(AND(H299&gt;2004,H299&lt;2007),VLOOKUP(K299,Minimas!$A$15:$G$29,4),VLOOKUP(K299,Minimas!$A$15:$G$29,3))))),IF(H299&lt;2000,VLOOKUP(K299,Minimas!$H$15:$N$29,7),IF(AND(H299&gt;1999,H299&lt;2003),VLOOKUP(K299,Minimas!$H$15:$N$29,6),IF(AND(H299&gt;2002,H299&lt;2005),VLOOKUP(K299,Minimas!$H$15:$N$29,5),IF(AND(H299&gt;2004,H299&lt;2007),VLOOKUP(K299,Minimas!$H$15:$N$29,4),VLOOKUP(K299,Minimas!$H$15:$N$29,3)))))))</f>
        <v xml:space="preserve"> </v>
      </c>
      <c r="W299" s="107" t="str">
        <f t="shared" si="44"/>
        <v/>
      </c>
      <c r="X299" s="42"/>
      <c r="Y299" s="42"/>
      <c r="AB299" s="113" t="e">
        <f>T299-HLOOKUP(V299,Minimas!$C$3:$CD$12,2,FALSE)</f>
        <v>#VALUE!</v>
      </c>
      <c r="AC299" s="113" t="e">
        <f>T299-HLOOKUP(V299,Minimas!$C$3:$CD$12,3,FALSE)</f>
        <v>#VALUE!</v>
      </c>
      <c r="AD299" s="113" t="e">
        <f>T299-HLOOKUP(V299,Minimas!$C$3:$CD$12,4,FALSE)</f>
        <v>#VALUE!</v>
      </c>
      <c r="AE299" s="113" t="e">
        <f>T299-HLOOKUP(V299,Minimas!$C$3:$CD$12,5,FALSE)</f>
        <v>#VALUE!</v>
      </c>
      <c r="AF299" s="113" t="e">
        <f>T299-HLOOKUP(V299,Minimas!$C$3:$CD$12,6,FALSE)</f>
        <v>#VALUE!</v>
      </c>
      <c r="AG299" s="113" t="e">
        <f>T299-HLOOKUP(V299,Minimas!$C$3:$CD$12,7,FALSE)</f>
        <v>#VALUE!</v>
      </c>
      <c r="AH299" s="113" t="e">
        <f>T299-HLOOKUP(V299,Minimas!$C$3:$CD$12,8,FALSE)</f>
        <v>#VALUE!</v>
      </c>
      <c r="AI299" s="113" t="e">
        <f>T299-HLOOKUP(V299,Minimas!$C$3:$CD$12,9,FALSE)</f>
        <v>#VALUE!</v>
      </c>
      <c r="AJ299" s="113" t="e">
        <f>T299-HLOOKUP(V299,Minimas!$C$3:$CD$12,10,FALSE)</f>
        <v>#VALUE!</v>
      </c>
      <c r="AK299" s="114" t="str">
        <f t="shared" si="45"/>
        <v xml:space="preserve"> </v>
      </c>
      <c r="AL299" s="114"/>
      <c r="AM299" s="114" t="str">
        <f t="shared" si="46"/>
        <v xml:space="preserve"> </v>
      </c>
      <c r="AN299" s="114" t="str">
        <f t="shared" si="47"/>
        <v xml:space="preserve"> </v>
      </c>
      <c r="AO299" s="40"/>
      <c r="AP299" s="40"/>
      <c r="AQ299" s="40"/>
      <c r="AR299" s="40"/>
      <c r="AS299" s="40"/>
      <c r="AT299" s="40"/>
      <c r="AU299" s="40"/>
      <c r="AV299" s="40"/>
      <c r="AW299" s="40"/>
      <c r="AX299" s="40"/>
      <c r="AY299" s="40"/>
      <c r="AZ299" s="40"/>
      <c r="BA299" s="40"/>
      <c r="BB299" s="40"/>
      <c r="BC299" s="40"/>
      <c r="BD299" s="40"/>
      <c r="BE299" s="40"/>
      <c r="BF299" s="40"/>
      <c r="BG299" s="40"/>
      <c r="BH299" s="40"/>
      <c r="BI299" s="40"/>
      <c r="BJ299" s="40"/>
      <c r="BK299" s="40"/>
      <c r="BL299" s="40"/>
      <c r="BM299" s="40"/>
      <c r="BN299" s="40"/>
      <c r="BO299" s="40"/>
      <c r="BP299" s="40"/>
      <c r="BQ299" s="40"/>
      <c r="BR299" s="40"/>
      <c r="BS299" s="40"/>
      <c r="BT299" s="40"/>
      <c r="BU299" s="40"/>
      <c r="BV299" s="40"/>
      <c r="BW299" s="40"/>
      <c r="BX299" s="40"/>
      <c r="BY299" s="40"/>
      <c r="BZ299" s="40"/>
      <c r="CA299" s="40"/>
      <c r="CB299" s="40"/>
      <c r="CC299" s="40"/>
      <c r="CD299" s="40"/>
      <c r="CE299" s="40"/>
      <c r="CF299" s="40"/>
      <c r="CG299" s="40"/>
      <c r="CH299" s="40"/>
      <c r="CI299" s="40"/>
      <c r="CJ299" s="40"/>
      <c r="CK299" s="40"/>
      <c r="CL299" s="40"/>
      <c r="CM299" s="40"/>
      <c r="CN299" s="40"/>
      <c r="CO299" s="40"/>
      <c r="CP299" s="40"/>
      <c r="CQ299" s="40"/>
      <c r="CR299" s="40"/>
      <c r="CS299" s="40"/>
      <c r="CT299" s="40"/>
      <c r="CU299" s="40"/>
      <c r="CV299" s="40"/>
      <c r="CW299" s="40"/>
      <c r="CX299" s="40"/>
      <c r="CY299" s="40"/>
      <c r="CZ299" s="40"/>
      <c r="DA299" s="40"/>
      <c r="DB299" s="40"/>
      <c r="DC299" s="40"/>
    </row>
    <row r="300" spans="2:107" s="5" customFormat="1" ht="30" customHeight="1" x14ac:dyDescent="0.2">
      <c r="B300" s="83"/>
      <c r="C300" s="86"/>
      <c r="D300" s="87"/>
      <c r="E300" s="89"/>
      <c r="F300" s="117"/>
      <c r="G300" s="118"/>
      <c r="H300" s="91"/>
      <c r="I300" s="94"/>
      <c r="J300" s="95"/>
      <c r="K300" s="81"/>
      <c r="L300" s="100"/>
      <c r="M300" s="101"/>
      <c r="N300" s="101"/>
      <c r="O300" s="102" t="str">
        <f t="shared" si="40"/>
        <v/>
      </c>
      <c r="P300" s="100"/>
      <c r="Q300" s="101"/>
      <c r="R300" s="101"/>
      <c r="S300" s="102" t="str">
        <f t="shared" si="41"/>
        <v/>
      </c>
      <c r="T300" s="104" t="str">
        <f t="shared" si="42"/>
        <v/>
      </c>
      <c r="U300" s="105" t="str">
        <f t="shared" si="43"/>
        <v xml:space="preserve">   </v>
      </c>
      <c r="V300" s="106" t="str">
        <f>IF(E300=0," ",IF(E300="H",IF(H300&lt;2000,VLOOKUP(K300,Minimas!$A$15:$G$29,7),IF(AND(H300&gt;1999,H300&lt;2003),VLOOKUP(K300,Minimas!$A$15:$G$29,6),IF(AND(H300&gt;2002,H300&lt;2005),VLOOKUP(K300,Minimas!$A$15:$G$29,5),IF(AND(H300&gt;2004,H300&lt;2007),VLOOKUP(K300,Minimas!$A$15:$G$29,4),VLOOKUP(K300,Minimas!$A$15:$G$29,3))))),IF(H300&lt;2000,VLOOKUP(K300,Minimas!$H$15:$N$29,7),IF(AND(H300&gt;1999,H300&lt;2003),VLOOKUP(K300,Minimas!$H$15:$N$29,6),IF(AND(H300&gt;2002,H300&lt;2005),VLOOKUP(K300,Minimas!$H$15:$N$29,5),IF(AND(H300&gt;2004,H300&lt;2007),VLOOKUP(K300,Minimas!$H$15:$N$29,4),VLOOKUP(K300,Minimas!$H$15:$N$29,3)))))))</f>
        <v xml:space="preserve"> </v>
      </c>
      <c r="W300" s="107" t="str">
        <f t="shared" si="44"/>
        <v/>
      </c>
      <c r="X300" s="42"/>
      <c r="Y300" s="42"/>
      <c r="AB300" s="113" t="e">
        <f>T300-HLOOKUP(V300,Minimas!$C$3:$CD$12,2,FALSE)</f>
        <v>#VALUE!</v>
      </c>
      <c r="AC300" s="113" t="e">
        <f>T300-HLOOKUP(V300,Minimas!$C$3:$CD$12,3,FALSE)</f>
        <v>#VALUE!</v>
      </c>
      <c r="AD300" s="113" t="e">
        <f>T300-HLOOKUP(V300,Minimas!$C$3:$CD$12,4,FALSE)</f>
        <v>#VALUE!</v>
      </c>
      <c r="AE300" s="113" t="e">
        <f>T300-HLOOKUP(V300,Minimas!$C$3:$CD$12,5,FALSE)</f>
        <v>#VALUE!</v>
      </c>
      <c r="AF300" s="113" t="e">
        <f>T300-HLOOKUP(V300,Minimas!$C$3:$CD$12,6,FALSE)</f>
        <v>#VALUE!</v>
      </c>
      <c r="AG300" s="113" t="e">
        <f>T300-HLOOKUP(V300,Minimas!$C$3:$CD$12,7,FALSE)</f>
        <v>#VALUE!</v>
      </c>
      <c r="AH300" s="113" t="e">
        <f>T300-HLOOKUP(V300,Minimas!$C$3:$CD$12,8,FALSE)</f>
        <v>#VALUE!</v>
      </c>
      <c r="AI300" s="113" t="e">
        <f>T300-HLOOKUP(V300,Minimas!$C$3:$CD$12,9,FALSE)</f>
        <v>#VALUE!</v>
      </c>
      <c r="AJ300" s="113" t="e">
        <f>T300-HLOOKUP(V300,Minimas!$C$3:$CD$12,10,FALSE)</f>
        <v>#VALUE!</v>
      </c>
      <c r="AK300" s="114" t="str">
        <f t="shared" si="45"/>
        <v xml:space="preserve"> </v>
      </c>
      <c r="AL300" s="114"/>
      <c r="AM300" s="114" t="str">
        <f t="shared" si="46"/>
        <v xml:space="preserve"> </v>
      </c>
      <c r="AN300" s="114" t="str">
        <f t="shared" si="47"/>
        <v xml:space="preserve"> </v>
      </c>
      <c r="AO300" s="40"/>
      <c r="AP300" s="40"/>
      <c r="AQ300" s="40"/>
      <c r="AR300" s="40"/>
      <c r="AS300" s="40"/>
      <c r="AT300" s="40"/>
      <c r="AU300" s="40"/>
      <c r="AV300" s="40"/>
      <c r="AW300" s="40"/>
      <c r="AX300" s="40"/>
      <c r="AY300" s="40"/>
      <c r="AZ300" s="40"/>
      <c r="BA300" s="40"/>
      <c r="BB300" s="40"/>
      <c r="BC300" s="40"/>
      <c r="BD300" s="40"/>
      <c r="BE300" s="40"/>
      <c r="BF300" s="40"/>
      <c r="BG300" s="40"/>
      <c r="BH300" s="40"/>
      <c r="BI300" s="40"/>
      <c r="BJ300" s="40"/>
      <c r="BK300" s="40"/>
      <c r="BL300" s="40"/>
      <c r="BM300" s="40"/>
      <c r="BN300" s="40"/>
      <c r="BO300" s="40"/>
      <c r="BP300" s="40"/>
      <c r="BQ300" s="40"/>
      <c r="BR300" s="40"/>
      <c r="BS300" s="40"/>
      <c r="BT300" s="40"/>
      <c r="BU300" s="40"/>
      <c r="BV300" s="40"/>
      <c r="BW300" s="40"/>
      <c r="BX300" s="40"/>
      <c r="BY300" s="40"/>
      <c r="BZ300" s="40"/>
      <c r="CA300" s="40"/>
      <c r="CB300" s="40"/>
      <c r="CC300" s="40"/>
      <c r="CD300" s="40"/>
      <c r="CE300" s="40"/>
      <c r="CF300" s="40"/>
      <c r="CG300" s="40"/>
      <c r="CH300" s="40"/>
      <c r="CI300" s="40"/>
      <c r="CJ300" s="40"/>
      <c r="CK300" s="40"/>
      <c r="CL300" s="40"/>
      <c r="CM300" s="40"/>
      <c r="CN300" s="40"/>
      <c r="CO300" s="40"/>
      <c r="CP300" s="40"/>
      <c r="CQ300" s="40"/>
      <c r="CR300" s="40"/>
      <c r="CS300" s="40"/>
      <c r="CT300" s="40"/>
      <c r="CU300" s="40"/>
      <c r="CV300" s="40"/>
      <c r="CW300" s="40"/>
      <c r="CX300" s="40"/>
      <c r="CY300" s="40"/>
      <c r="CZ300" s="40"/>
      <c r="DA300" s="40"/>
      <c r="DB300" s="40"/>
      <c r="DC300" s="40"/>
    </row>
    <row r="301" spans="2:107" s="5" customFormat="1" ht="30" customHeight="1" x14ac:dyDescent="0.2">
      <c r="B301" s="83"/>
      <c r="C301" s="86"/>
      <c r="D301" s="87"/>
      <c r="E301" s="89"/>
      <c r="F301" s="117"/>
      <c r="G301" s="118"/>
      <c r="H301" s="91"/>
      <c r="I301" s="94"/>
      <c r="J301" s="95"/>
      <c r="K301" s="81"/>
      <c r="L301" s="100"/>
      <c r="M301" s="101"/>
      <c r="N301" s="101"/>
      <c r="O301" s="102" t="str">
        <f t="shared" si="40"/>
        <v/>
      </c>
      <c r="P301" s="100"/>
      <c r="Q301" s="101"/>
      <c r="R301" s="101"/>
      <c r="S301" s="102" t="str">
        <f t="shared" si="41"/>
        <v/>
      </c>
      <c r="T301" s="104" t="str">
        <f t="shared" si="42"/>
        <v/>
      </c>
      <c r="U301" s="105" t="str">
        <f t="shared" si="43"/>
        <v xml:space="preserve">   </v>
      </c>
      <c r="V301" s="106" t="str">
        <f>IF(E301=0," ",IF(E301="H",IF(H301&lt;2000,VLOOKUP(K301,Minimas!$A$15:$G$29,7),IF(AND(H301&gt;1999,H301&lt;2003),VLOOKUP(K301,Minimas!$A$15:$G$29,6),IF(AND(H301&gt;2002,H301&lt;2005),VLOOKUP(K301,Minimas!$A$15:$G$29,5),IF(AND(H301&gt;2004,H301&lt;2007),VLOOKUP(K301,Minimas!$A$15:$G$29,4),VLOOKUP(K301,Minimas!$A$15:$G$29,3))))),IF(H301&lt;2000,VLOOKUP(K301,Minimas!$H$15:$N$29,7),IF(AND(H301&gt;1999,H301&lt;2003),VLOOKUP(K301,Minimas!$H$15:$N$29,6),IF(AND(H301&gt;2002,H301&lt;2005),VLOOKUP(K301,Minimas!$H$15:$N$29,5),IF(AND(H301&gt;2004,H301&lt;2007),VLOOKUP(K301,Minimas!$H$15:$N$29,4),VLOOKUP(K301,Minimas!$H$15:$N$29,3)))))))</f>
        <v xml:space="preserve"> </v>
      </c>
      <c r="W301" s="107" t="str">
        <f t="shared" si="44"/>
        <v/>
      </c>
      <c r="X301" s="42"/>
      <c r="Y301" s="42"/>
      <c r="AB301" s="113" t="e">
        <f>T301-HLOOKUP(V301,Minimas!$C$3:$CD$12,2,FALSE)</f>
        <v>#VALUE!</v>
      </c>
      <c r="AC301" s="113" t="e">
        <f>T301-HLOOKUP(V301,Minimas!$C$3:$CD$12,3,FALSE)</f>
        <v>#VALUE!</v>
      </c>
      <c r="AD301" s="113" t="e">
        <f>T301-HLOOKUP(V301,Minimas!$C$3:$CD$12,4,FALSE)</f>
        <v>#VALUE!</v>
      </c>
      <c r="AE301" s="113" t="e">
        <f>T301-HLOOKUP(V301,Minimas!$C$3:$CD$12,5,FALSE)</f>
        <v>#VALUE!</v>
      </c>
      <c r="AF301" s="113" t="e">
        <f>T301-HLOOKUP(V301,Minimas!$C$3:$CD$12,6,FALSE)</f>
        <v>#VALUE!</v>
      </c>
      <c r="AG301" s="113" t="e">
        <f>T301-HLOOKUP(V301,Minimas!$C$3:$CD$12,7,FALSE)</f>
        <v>#VALUE!</v>
      </c>
      <c r="AH301" s="113" t="e">
        <f>T301-HLOOKUP(V301,Minimas!$C$3:$CD$12,8,FALSE)</f>
        <v>#VALUE!</v>
      </c>
      <c r="AI301" s="113" t="e">
        <f>T301-HLOOKUP(V301,Minimas!$C$3:$CD$12,9,FALSE)</f>
        <v>#VALUE!</v>
      </c>
      <c r="AJ301" s="113" t="e">
        <f>T301-HLOOKUP(V301,Minimas!$C$3:$CD$12,10,FALSE)</f>
        <v>#VALUE!</v>
      </c>
      <c r="AK301" s="114" t="str">
        <f t="shared" si="45"/>
        <v xml:space="preserve"> </v>
      </c>
      <c r="AL301" s="114"/>
      <c r="AM301" s="114" t="str">
        <f t="shared" si="46"/>
        <v xml:space="preserve"> </v>
      </c>
      <c r="AN301" s="114" t="str">
        <f t="shared" si="47"/>
        <v xml:space="preserve"> </v>
      </c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0"/>
      <c r="AZ301" s="40"/>
      <c r="BA301" s="40"/>
      <c r="BB301" s="40"/>
      <c r="BC301" s="40"/>
      <c r="BD301" s="40"/>
      <c r="BE301" s="40"/>
      <c r="BF301" s="40"/>
      <c r="BG301" s="40"/>
      <c r="BH301" s="40"/>
      <c r="BI301" s="40"/>
      <c r="BJ301" s="40"/>
      <c r="BK301" s="40"/>
      <c r="BL301" s="40"/>
      <c r="BM301" s="40"/>
      <c r="BN301" s="40"/>
      <c r="BO301" s="40"/>
      <c r="BP301" s="40"/>
      <c r="BQ301" s="40"/>
      <c r="BR301" s="40"/>
      <c r="BS301" s="40"/>
      <c r="BT301" s="40"/>
      <c r="BU301" s="40"/>
      <c r="BV301" s="40"/>
      <c r="BW301" s="40"/>
      <c r="BX301" s="40"/>
      <c r="BY301" s="40"/>
      <c r="BZ301" s="40"/>
      <c r="CA301" s="40"/>
      <c r="CB301" s="40"/>
      <c r="CC301" s="40"/>
      <c r="CD301" s="40"/>
      <c r="CE301" s="40"/>
      <c r="CF301" s="40"/>
      <c r="CG301" s="40"/>
      <c r="CH301" s="40"/>
      <c r="CI301" s="40"/>
      <c r="CJ301" s="40"/>
      <c r="CK301" s="40"/>
      <c r="CL301" s="40"/>
      <c r="CM301" s="40"/>
      <c r="CN301" s="40"/>
      <c r="CO301" s="40"/>
      <c r="CP301" s="40"/>
      <c r="CQ301" s="40"/>
      <c r="CR301" s="40"/>
      <c r="CS301" s="40"/>
      <c r="CT301" s="40"/>
      <c r="CU301" s="40"/>
      <c r="CV301" s="40"/>
      <c r="CW301" s="40"/>
      <c r="CX301" s="40"/>
      <c r="CY301" s="40"/>
      <c r="CZ301" s="40"/>
      <c r="DA301" s="40"/>
      <c r="DB301" s="40"/>
      <c r="DC301" s="40"/>
    </row>
    <row r="302" spans="2:107" s="5" customFormat="1" ht="30" customHeight="1" x14ac:dyDescent="0.2">
      <c r="B302" s="83"/>
      <c r="C302" s="86"/>
      <c r="D302" s="87"/>
      <c r="E302" s="89"/>
      <c r="F302" s="117"/>
      <c r="G302" s="118"/>
      <c r="H302" s="91"/>
      <c r="I302" s="94"/>
      <c r="J302" s="95"/>
      <c r="K302" s="81"/>
      <c r="L302" s="100"/>
      <c r="M302" s="101"/>
      <c r="N302" s="101"/>
      <c r="O302" s="102" t="str">
        <f t="shared" si="40"/>
        <v/>
      </c>
      <c r="P302" s="100"/>
      <c r="Q302" s="101"/>
      <c r="R302" s="101"/>
      <c r="S302" s="102" t="str">
        <f t="shared" si="41"/>
        <v/>
      </c>
      <c r="T302" s="104" t="str">
        <f t="shared" si="42"/>
        <v/>
      </c>
      <c r="U302" s="105" t="str">
        <f t="shared" si="43"/>
        <v xml:space="preserve">   </v>
      </c>
      <c r="V302" s="106" t="str">
        <f>IF(E302=0," ",IF(E302="H",IF(H302&lt;2000,VLOOKUP(K302,Minimas!$A$15:$G$29,7),IF(AND(H302&gt;1999,H302&lt;2003),VLOOKUP(K302,Minimas!$A$15:$G$29,6),IF(AND(H302&gt;2002,H302&lt;2005),VLOOKUP(K302,Minimas!$A$15:$G$29,5),IF(AND(H302&gt;2004,H302&lt;2007),VLOOKUP(K302,Minimas!$A$15:$G$29,4),VLOOKUP(K302,Minimas!$A$15:$G$29,3))))),IF(H302&lt;2000,VLOOKUP(K302,Minimas!$H$15:$N$29,7),IF(AND(H302&gt;1999,H302&lt;2003),VLOOKUP(K302,Minimas!$H$15:$N$29,6),IF(AND(H302&gt;2002,H302&lt;2005),VLOOKUP(K302,Minimas!$H$15:$N$29,5),IF(AND(H302&gt;2004,H302&lt;2007),VLOOKUP(K302,Minimas!$H$15:$N$29,4),VLOOKUP(K302,Minimas!$H$15:$N$29,3)))))))</f>
        <v xml:space="preserve"> </v>
      </c>
      <c r="W302" s="107" t="str">
        <f t="shared" si="44"/>
        <v/>
      </c>
      <c r="X302" s="42"/>
      <c r="Y302" s="42"/>
      <c r="AB302" s="113" t="e">
        <f>T302-HLOOKUP(V302,Minimas!$C$3:$CD$12,2,FALSE)</f>
        <v>#VALUE!</v>
      </c>
      <c r="AC302" s="113" t="e">
        <f>T302-HLOOKUP(V302,Minimas!$C$3:$CD$12,3,FALSE)</f>
        <v>#VALUE!</v>
      </c>
      <c r="AD302" s="113" t="e">
        <f>T302-HLOOKUP(V302,Minimas!$C$3:$CD$12,4,FALSE)</f>
        <v>#VALUE!</v>
      </c>
      <c r="AE302" s="113" t="e">
        <f>T302-HLOOKUP(V302,Minimas!$C$3:$CD$12,5,FALSE)</f>
        <v>#VALUE!</v>
      </c>
      <c r="AF302" s="113" t="e">
        <f>T302-HLOOKUP(V302,Minimas!$C$3:$CD$12,6,FALSE)</f>
        <v>#VALUE!</v>
      </c>
      <c r="AG302" s="113" t="e">
        <f>T302-HLOOKUP(V302,Minimas!$C$3:$CD$12,7,FALSE)</f>
        <v>#VALUE!</v>
      </c>
      <c r="AH302" s="113" t="e">
        <f>T302-HLOOKUP(V302,Minimas!$C$3:$CD$12,8,FALSE)</f>
        <v>#VALUE!</v>
      </c>
      <c r="AI302" s="113" t="e">
        <f>T302-HLOOKUP(V302,Minimas!$C$3:$CD$12,9,FALSE)</f>
        <v>#VALUE!</v>
      </c>
      <c r="AJ302" s="113" t="e">
        <f>T302-HLOOKUP(V302,Minimas!$C$3:$CD$12,10,FALSE)</f>
        <v>#VALUE!</v>
      </c>
      <c r="AK302" s="114" t="str">
        <f t="shared" si="45"/>
        <v xml:space="preserve"> </v>
      </c>
      <c r="AL302" s="114"/>
      <c r="AM302" s="114" t="str">
        <f t="shared" si="46"/>
        <v xml:space="preserve"> </v>
      </c>
      <c r="AN302" s="114" t="str">
        <f t="shared" si="47"/>
        <v xml:space="preserve"> </v>
      </c>
      <c r="AO302" s="40"/>
      <c r="AP302" s="40"/>
      <c r="AQ302" s="40"/>
      <c r="AR302" s="40"/>
      <c r="AS302" s="40"/>
      <c r="AT302" s="40"/>
      <c r="AU302" s="40"/>
      <c r="AV302" s="40"/>
      <c r="AW302" s="40"/>
      <c r="AX302" s="40"/>
      <c r="AY302" s="40"/>
      <c r="AZ302" s="40"/>
      <c r="BA302" s="40"/>
      <c r="BB302" s="40"/>
      <c r="BC302" s="40"/>
      <c r="BD302" s="40"/>
      <c r="BE302" s="40"/>
      <c r="BF302" s="40"/>
      <c r="BG302" s="40"/>
      <c r="BH302" s="40"/>
      <c r="BI302" s="40"/>
      <c r="BJ302" s="40"/>
      <c r="BK302" s="40"/>
      <c r="BL302" s="40"/>
      <c r="BM302" s="40"/>
      <c r="BN302" s="40"/>
      <c r="BO302" s="40"/>
      <c r="BP302" s="40"/>
      <c r="BQ302" s="40"/>
      <c r="BR302" s="40"/>
      <c r="BS302" s="40"/>
      <c r="BT302" s="40"/>
      <c r="BU302" s="40"/>
      <c r="BV302" s="40"/>
      <c r="BW302" s="40"/>
      <c r="BX302" s="40"/>
      <c r="BY302" s="40"/>
      <c r="BZ302" s="40"/>
      <c r="CA302" s="40"/>
      <c r="CB302" s="40"/>
      <c r="CC302" s="40"/>
      <c r="CD302" s="40"/>
      <c r="CE302" s="40"/>
      <c r="CF302" s="40"/>
      <c r="CG302" s="40"/>
      <c r="CH302" s="40"/>
      <c r="CI302" s="40"/>
      <c r="CJ302" s="40"/>
      <c r="CK302" s="40"/>
      <c r="CL302" s="40"/>
      <c r="CM302" s="40"/>
      <c r="CN302" s="40"/>
      <c r="CO302" s="40"/>
      <c r="CP302" s="40"/>
      <c r="CQ302" s="40"/>
      <c r="CR302" s="40"/>
      <c r="CS302" s="40"/>
      <c r="CT302" s="40"/>
      <c r="CU302" s="40"/>
      <c r="CV302" s="40"/>
      <c r="CW302" s="40"/>
      <c r="CX302" s="40"/>
      <c r="CY302" s="40"/>
      <c r="CZ302" s="40"/>
      <c r="DA302" s="40"/>
      <c r="DB302" s="40"/>
      <c r="DC302" s="40"/>
    </row>
    <row r="303" spans="2:107" s="5" customFormat="1" ht="30" customHeight="1" x14ac:dyDescent="0.2">
      <c r="B303" s="83"/>
      <c r="C303" s="86"/>
      <c r="D303" s="87"/>
      <c r="E303" s="89"/>
      <c r="F303" s="117"/>
      <c r="G303" s="118"/>
      <c r="H303" s="91"/>
      <c r="I303" s="94"/>
      <c r="J303" s="95"/>
      <c r="K303" s="81"/>
      <c r="L303" s="100"/>
      <c r="M303" s="101"/>
      <c r="N303" s="101"/>
      <c r="O303" s="102" t="str">
        <f t="shared" si="40"/>
        <v/>
      </c>
      <c r="P303" s="100"/>
      <c r="Q303" s="101"/>
      <c r="R303" s="101"/>
      <c r="S303" s="102" t="str">
        <f t="shared" si="41"/>
        <v/>
      </c>
      <c r="T303" s="104" t="str">
        <f t="shared" si="42"/>
        <v/>
      </c>
      <c r="U303" s="105" t="str">
        <f t="shared" si="43"/>
        <v xml:space="preserve">   </v>
      </c>
      <c r="V303" s="106" t="str">
        <f>IF(E303=0," ",IF(E303="H",IF(H303&lt;2000,VLOOKUP(K303,Minimas!$A$15:$G$29,7),IF(AND(H303&gt;1999,H303&lt;2003),VLOOKUP(K303,Minimas!$A$15:$G$29,6),IF(AND(H303&gt;2002,H303&lt;2005),VLOOKUP(K303,Minimas!$A$15:$G$29,5),IF(AND(H303&gt;2004,H303&lt;2007),VLOOKUP(K303,Minimas!$A$15:$G$29,4),VLOOKUP(K303,Minimas!$A$15:$G$29,3))))),IF(H303&lt;2000,VLOOKUP(K303,Minimas!$H$15:$N$29,7),IF(AND(H303&gt;1999,H303&lt;2003),VLOOKUP(K303,Minimas!$H$15:$N$29,6),IF(AND(H303&gt;2002,H303&lt;2005),VLOOKUP(K303,Minimas!$H$15:$N$29,5),IF(AND(H303&gt;2004,H303&lt;2007),VLOOKUP(K303,Minimas!$H$15:$N$29,4),VLOOKUP(K303,Minimas!$H$15:$N$29,3)))))))</f>
        <v xml:space="preserve"> </v>
      </c>
      <c r="W303" s="107" t="str">
        <f t="shared" si="44"/>
        <v/>
      </c>
      <c r="X303" s="42"/>
      <c r="Y303" s="42"/>
      <c r="AB303" s="113" t="e">
        <f>T303-HLOOKUP(V303,Minimas!$C$3:$CD$12,2,FALSE)</f>
        <v>#VALUE!</v>
      </c>
      <c r="AC303" s="113" t="e">
        <f>T303-HLOOKUP(V303,Minimas!$C$3:$CD$12,3,FALSE)</f>
        <v>#VALUE!</v>
      </c>
      <c r="AD303" s="113" t="e">
        <f>T303-HLOOKUP(V303,Minimas!$C$3:$CD$12,4,FALSE)</f>
        <v>#VALUE!</v>
      </c>
      <c r="AE303" s="113" t="e">
        <f>T303-HLOOKUP(V303,Minimas!$C$3:$CD$12,5,FALSE)</f>
        <v>#VALUE!</v>
      </c>
      <c r="AF303" s="113" t="e">
        <f>T303-HLOOKUP(V303,Minimas!$C$3:$CD$12,6,FALSE)</f>
        <v>#VALUE!</v>
      </c>
      <c r="AG303" s="113" t="e">
        <f>T303-HLOOKUP(V303,Minimas!$C$3:$CD$12,7,FALSE)</f>
        <v>#VALUE!</v>
      </c>
      <c r="AH303" s="113" t="e">
        <f>T303-HLOOKUP(V303,Minimas!$C$3:$CD$12,8,FALSE)</f>
        <v>#VALUE!</v>
      </c>
      <c r="AI303" s="113" t="e">
        <f>T303-HLOOKUP(V303,Minimas!$C$3:$CD$12,9,FALSE)</f>
        <v>#VALUE!</v>
      </c>
      <c r="AJ303" s="113" t="e">
        <f>T303-HLOOKUP(V303,Minimas!$C$3:$CD$12,10,FALSE)</f>
        <v>#VALUE!</v>
      </c>
      <c r="AK303" s="114" t="str">
        <f t="shared" si="45"/>
        <v xml:space="preserve"> </v>
      </c>
      <c r="AL303" s="114"/>
      <c r="AM303" s="114" t="str">
        <f t="shared" si="46"/>
        <v xml:space="preserve"> </v>
      </c>
      <c r="AN303" s="114" t="str">
        <f t="shared" si="47"/>
        <v xml:space="preserve"> </v>
      </c>
      <c r="AO303" s="40"/>
      <c r="AP303" s="40"/>
      <c r="AQ303" s="40"/>
      <c r="AR303" s="40"/>
      <c r="AS303" s="40"/>
      <c r="AT303" s="40"/>
      <c r="AU303" s="40"/>
      <c r="AV303" s="40"/>
      <c r="AW303" s="40"/>
      <c r="AX303" s="40"/>
      <c r="AY303" s="40"/>
      <c r="AZ303" s="40"/>
      <c r="BA303" s="40"/>
      <c r="BB303" s="40"/>
      <c r="BC303" s="40"/>
      <c r="BD303" s="40"/>
      <c r="BE303" s="40"/>
      <c r="BF303" s="40"/>
      <c r="BG303" s="40"/>
      <c r="BH303" s="40"/>
      <c r="BI303" s="40"/>
      <c r="BJ303" s="40"/>
      <c r="BK303" s="40"/>
      <c r="BL303" s="40"/>
      <c r="BM303" s="40"/>
      <c r="BN303" s="40"/>
      <c r="BO303" s="40"/>
      <c r="BP303" s="40"/>
      <c r="BQ303" s="40"/>
      <c r="BR303" s="40"/>
      <c r="BS303" s="40"/>
      <c r="BT303" s="40"/>
      <c r="BU303" s="40"/>
      <c r="BV303" s="40"/>
      <c r="BW303" s="40"/>
      <c r="BX303" s="40"/>
      <c r="BY303" s="40"/>
      <c r="BZ303" s="40"/>
      <c r="CA303" s="40"/>
      <c r="CB303" s="40"/>
      <c r="CC303" s="40"/>
      <c r="CD303" s="40"/>
      <c r="CE303" s="40"/>
      <c r="CF303" s="40"/>
      <c r="CG303" s="40"/>
      <c r="CH303" s="40"/>
      <c r="CI303" s="40"/>
      <c r="CJ303" s="40"/>
      <c r="CK303" s="40"/>
      <c r="CL303" s="40"/>
      <c r="CM303" s="40"/>
      <c r="CN303" s="40"/>
      <c r="CO303" s="40"/>
      <c r="CP303" s="40"/>
      <c r="CQ303" s="40"/>
      <c r="CR303" s="40"/>
      <c r="CS303" s="40"/>
      <c r="CT303" s="40"/>
      <c r="CU303" s="40"/>
      <c r="CV303" s="40"/>
      <c r="CW303" s="40"/>
      <c r="CX303" s="40"/>
      <c r="CY303" s="40"/>
      <c r="CZ303" s="40"/>
      <c r="DA303" s="40"/>
      <c r="DB303" s="40"/>
      <c r="DC303" s="40"/>
    </row>
    <row r="304" spans="2:107" s="5" customFormat="1" ht="30" customHeight="1" x14ac:dyDescent="0.2">
      <c r="B304" s="83"/>
      <c r="C304" s="86"/>
      <c r="D304" s="87"/>
      <c r="E304" s="89"/>
      <c r="F304" s="117"/>
      <c r="G304" s="118"/>
      <c r="H304" s="91"/>
      <c r="I304" s="94"/>
      <c r="J304" s="95"/>
      <c r="K304" s="81"/>
      <c r="L304" s="100"/>
      <c r="M304" s="101"/>
      <c r="N304" s="101"/>
      <c r="O304" s="102" t="str">
        <f t="shared" si="40"/>
        <v/>
      </c>
      <c r="P304" s="100"/>
      <c r="Q304" s="101"/>
      <c r="R304" s="101"/>
      <c r="S304" s="102" t="str">
        <f t="shared" si="41"/>
        <v/>
      </c>
      <c r="T304" s="104" t="str">
        <f t="shared" si="42"/>
        <v/>
      </c>
      <c r="U304" s="105" t="str">
        <f t="shared" si="43"/>
        <v xml:space="preserve">   </v>
      </c>
      <c r="V304" s="106" t="str">
        <f>IF(E304=0," ",IF(E304="H",IF(H304&lt;2000,VLOOKUP(K304,Minimas!$A$15:$G$29,7),IF(AND(H304&gt;1999,H304&lt;2003),VLOOKUP(K304,Minimas!$A$15:$G$29,6),IF(AND(H304&gt;2002,H304&lt;2005),VLOOKUP(K304,Minimas!$A$15:$G$29,5),IF(AND(H304&gt;2004,H304&lt;2007),VLOOKUP(K304,Minimas!$A$15:$G$29,4),VLOOKUP(K304,Minimas!$A$15:$G$29,3))))),IF(H304&lt;2000,VLOOKUP(K304,Minimas!$H$15:$N$29,7),IF(AND(H304&gt;1999,H304&lt;2003),VLOOKUP(K304,Minimas!$H$15:$N$29,6),IF(AND(H304&gt;2002,H304&lt;2005),VLOOKUP(K304,Minimas!$H$15:$N$29,5),IF(AND(H304&gt;2004,H304&lt;2007),VLOOKUP(K304,Minimas!$H$15:$N$29,4),VLOOKUP(K304,Minimas!$H$15:$N$29,3)))))))</f>
        <v xml:space="preserve"> </v>
      </c>
      <c r="W304" s="107" t="str">
        <f t="shared" si="44"/>
        <v/>
      </c>
      <c r="X304" s="42"/>
      <c r="Y304" s="42"/>
      <c r="AB304" s="113" t="e">
        <f>T304-HLOOKUP(V304,Minimas!$C$3:$CD$12,2,FALSE)</f>
        <v>#VALUE!</v>
      </c>
      <c r="AC304" s="113" t="e">
        <f>T304-HLOOKUP(V304,Minimas!$C$3:$CD$12,3,FALSE)</f>
        <v>#VALUE!</v>
      </c>
      <c r="AD304" s="113" t="e">
        <f>T304-HLOOKUP(V304,Minimas!$C$3:$CD$12,4,FALSE)</f>
        <v>#VALUE!</v>
      </c>
      <c r="AE304" s="113" t="e">
        <f>T304-HLOOKUP(V304,Minimas!$C$3:$CD$12,5,FALSE)</f>
        <v>#VALUE!</v>
      </c>
      <c r="AF304" s="113" t="e">
        <f>T304-HLOOKUP(V304,Minimas!$C$3:$CD$12,6,FALSE)</f>
        <v>#VALUE!</v>
      </c>
      <c r="AG304" s="113" t="e">
        <f>T304-HLOOKUP(V304,Minimas!$C$3:$CD$12,7,FALSE)</f>
        <v>#VALUE!</v>
      </c>
      <c r="AH304" s="113" t="e">
        <f>T304-HLOOKUP(V304,Minimas!$C$3:$CD$12,8,FALSE)</f>
        <v>#VALUE!</v>
      </c>
      <c r="AI304" s="113" t="e">
        <f>T304-HLOOKUP(V304,Minimas!$C$3:$CD$12,9,FALSE)</f>
        <v>#VALUE!</v>
      </c>
      <c r="AJ304" s="113" t="e">
        <f>T304-HLOOKUP(V304,Minimas!$C$3:$CD$12,10,FALSE)</f>
        <v>#VALUE!</v>
      </c>
      <c r="AK304" s="114" t="str">
        <f t="shared" si="45"/>
        <v xml:space="preserve"> </v>
      </c>
      <c r="AL304" s="114"/>
      <c r="AM304" s="114" t="str">
        <f t="shared" si="46"/>
        <v xml:space="preserve"> </v>
      </c>
      <c r="AN304" s="114" t="str">
        <f t="shared" si="47"/>
        <v xml:space="preserve"> </v>
      </c>
      <c r="AO304" s="40"/>
      <c r="AP304" s="40"/>
      <c r="AQ304" s="40"/>
      <c r="AR304" s="40"/>
      <c r="AS304" s="40"/>
      <c r="AT304" s="40"/>
      <c r="AU304" s="40"/>
      <c r="AV304" s="40"/>
      <c r="AW304" s="40"/>
      <c r="AX304" s="40"/>
      <c r="AY304" s="40"/>
      <c r="AZ304" s="40"/>
      <c r="BA304" s="40"/>
      <c r="BB304" s="40"/>
      <c r="BC304" s="40"/>
      <c r="BD304" s="40"/>
      <c r="BE304" s="40"/>
      <c r="BF304" s="40"/>
      <c r="BG304" s="40"/>
      <c r="BH304" s="40"/>
      <c r="BI304" s="40"/>
      <c r="BJ304" s="40"/>
      <c r="BK304" s="40"/>
      <c r="BL304" s="40"/>
      <c r="BM304" s="40"/>
      <c r="BN304" s="40"/>
      <c r="BO304" s="40"/>
      <c r="BP304" s="40"/>
      <c r="BQ304" s="40"/>
      <c r="BR304" s="40"/>
      <c r="BS304" s="40"/>
      <c r="BT304" s="40"/>
      <c r="BU304" s="40"/>
      <c r="BV304" s="40"/>
      <c r="BW304" s="40"/>
      <c r="BX304" s="40"/>
      <c r="BY304" s="40"/>
      <c r="BZ304" s="40"/>
      <c r="CA304" s="40"/>
      <c r="CB304" s="40"/>
      <c r="CC304" s="40"/>
      <c r="CD304" s="40"/>
      <c r="CE304" s="40"/>
      <c r="CF304" s="40"/>
      <c r="CG304" s="40"/>
      <c r="CH304" s="40"/>
      <c r="CI304" s="40"/>
      <c r="CJ304" s="40"/>
      <c r="CK304" s="40"/>
      <c r="CL304" s="40"/>
      <c r="CM304" s="40"/>
      <c r="CN304" s="40"/>
      <c r="CO304" s="40"/>
      <c r="CP304" s="40"/>
      <c r="CQ304" s="40"/>
      <c r="CR304" s="40"/>
      <c r="CS304" s="40"/>
      <c r="CT304" s="40"/>
      <c r="CU304" s="40"/>
      <c r="CV304" s="40"/>
      <c r="CW304" s="40"/>
      <c r="CX304" s="40"/>
      <c r="CY304" s="40"/>
      <c r="CZ304" s="40"/>
      <c r="DA304" s="40"/>
      <c r="DB304" s="40"/>
      <c r="DC304" s="40"/>
    </row>
    <row r="305" spans="2:107" s="5" customFormat="1" ht="30" customHeight="1" x14ac:dyDescent="0.2">
      <c r="B305" s="83"/>
      <c r="C305" s="86"/>
      <c r="D305" s="87"/>
      <c r="E305" s="89"/>
      <c r="F305" s="117"/>
      <c r="G305" s="118"/>
      <c r="H305" s="91"/>
      <c r="I305" s="94"/>
      <c r="J305" s="95"/>
      <c r="K305" s="81"/>
      <c r="L305" s="100"/>
      <c r="M305" s="101"/>
      <c r="N305" s="101"/>
      <c r="O305" s="102" t="str">
        <f t="shared" si="40"/>
        <v/>
      </c>
      <c r="P305" s="100"/>
      <c r="Q305" s="101"/>
      <c r="R305" s="101"/>
      <c r="S305" s="102" t="str">
        <f t="shared" si="41"/>
        <v/>
      </c>
      <c r="T305" s="104" t="str">
        <f t="shared" si="42"/>
        <v/>
      </c>
      <c r="U305" s="105" t="str">
        <f t="shared" si="43"/>
        <v xml:space="preserve">   </v>
      </c>
      <c r="V305" s="106" t="str">
        <f>IF(E305=0," ",IF(E305="H",IF(H305&lt;2000,VLOOKUP(K305,Minimas!$A$15:$G$29,7),IF(AND(H305&gt;1999,H305&lt;2003),VLOOKUP(K305,Minimas!$A$15:$G$29,6),IF(AND(H305&gt;2002,H305&lt;2005),VLOOKUP(K305,Minimas!$A$15:$G$29,5),IF(AND(H305&gt;2004,H305&lt;2007),VLOOKUP(K305,Minimas!$A$15:$G$29,4),VLOOKUP(K305,Minimas!$A$15:$G$29,3))))),IF(H305&lt;2000,VLOOKUP(K305,Minimas!$H$15:$N$29,7),IF(AND(H305&gt;1999,H305&lt;2003),VLOOKUP(K305,Minimas!$H$15:$N$29,6),IF(AND(H305&gt;2002,H305&lt;2005),VLOOKUP(K305,Minimas!$H$15:$N$29,5),IF(AND(H305&gt;2004,H305&lt;2007),VLOOKUP(K305,Minimas!$H$15:$N$29,4),VLOOKUP(K305,Minimas!$H$15:$N$29,3)))))))</f>
        <v xml:space="preserve"> </v>
      </c>
      <c r="W305" s="107" t="str">
        <f t="shared" si="44"/>
        <v/>
      </c>
      <c r="X305" s="42"/>
      <c r="Y305" s="42"/>
      <c r="AB305" s="113" t="e">
        <f>T305-HLOOKUP(V305,Minimas!$C$3:$CD$12,2,FALSE)</f>
        <v>#VALUE!</v>
      </c>
      <c r="AC305" s="113" t="e">
        <f>T305-HLOOKUP(V305,Minimas!$C$3:$CD$12,3,FALSE)</f>
        <v>#VALUE!</v>
      </c>
      <c r="AD305" s="113" t="e">
        <f>T305-HLOOKUP(V305,Minimas!$C$3:$CD$12,4,FALSE)</f>
        <v>#VALUE!</v>
      </c>
      <c r="AE305" s="113" t="e">
        <f>T305-HLOOKUP(V305,Minimas!$C$3:$CD$12,5,FALSE)</f>
        <v>#VALUE!</v>
      </c>
      <c r="AF305" s="113" t="e">
        <f>T305-HLOOKUP(V305,Minimas!$C$3:$CD$12,6,FALSE)</f>
        <v>#VALUE!</v>
      </c>
      <c r="AG305" s="113" t="e">
        <f>T305-HLOOKUP(V305,Minimas!$C$3:$CD$12,7,FALSE)</f>
        <v>#VALUE!</v>
      </c>
      <c r="AH305" s="113" t="e">
        <f>T305-HLOOKUP(V305,Minimas!$C$3:$CD$12,8,FALSE)</f>
        <v>#VALUE!</v>
      </c>
      <c r="AI305" s="113" t="e">
        <f>T305-HLOOKUP(V305,Minimas!$C$3:$CD$12,9,FALSE)</f>
        <v>#VALUE!</v>
      </c>
      <c r="AJ305" s="113" t="e">
        <f>T305-HLOOKUP(V305,Minimas!$C$3:$CD$12,10,FALSE)</f>
        <v>#VALUE!</v>
      </c>
      <c r="AK305" s="114" t="str">
        <f t="shared" si="45"/>
        <v xml:space="preserve"> </v>
      </c>
      <c r="AL305" s="114"/>
      <c r="AM305" s="114" t="str">
        <f t="shared" si="46"/>
        <v xml:space="preserve"> </v>
      </c>
      <c r="AN305" s="114" t="str">
        <f t="shared" si="47"/>
        <v xml:space="preserve"> </v>
      </c>
      <c r="AO305" s="40"/>
      <c r="AP305" s="40"/>
      <c r="AQ305" s="40"/>
      <c r="AR305" s="40"/>
      <c r="AS305" s="40"/>
      <c r="AT305" s="40"/>
      <c r="AU305" s="40"/>
      <c r="AV305" s="40"/>
      <c r="AW305" s="40"/>
      <c r="AX305" s="40"/>
      <c r="AY305" s="40"/>
      <c r="AZ305" s="40"/>
      <c r="BA305" s="40"/>
      <c r="BB305" s="40"/>
      <c r="BC305" s="40"/>
      <c r="BD305" s="40"/>
      <c r="BE305" s="40"/>
      <c r="BF305" s="40"/>
      <c r="BG305" s="40"/>
      <c r="BH305" s="40"/>
      <c r="BI305" s="40"/>
      <c r="BJ305" s="40"/>
      <c r="BK305" s="40"/>
      <c r="BL305" s="40"/>
      <c r="BM305" s="40"/>
      <c r="BN305" s="40"/>
      <c r="BO305" s="40"/>
      <c r="BP305" s="40"/>
      <c r="BQ305" s="40"/>
      <c r="BR305" s="40"/>
      <c r="BS305" s="40"/>
      <c r="BT305" s="40"/>
      <c r="BU305" s="40"/>
      <c r="BV305" s="40"/>
      <c r="BW305" s="40"/>
      <c r="BX305" s="40"/>
      <c r="BY305" s="40"/>
      <c r="BZ305" s="40"/>
      <c r="CA305" s="40"/>
      <c r="CB305" s="40"/>
      <c r="CC305" s="40"/>
      <c r="CD305" s="40"/>
      <c r="CE305" s="40"/>
      <c r="CF305" s="40"/>
      <c r="CG305" s="40"/>
      <c r="CH305" s="40"/>
      <c r="CI305" s="40"/>
      <c r="CJ305" s="40"/>
      <c r="CK305" s="40"/>
      <c r="CL305" s="40"/>
      <c r="CM305" s="40"/>
      <c r="CN305" s="40"/>
      <c r="CO305" s="40"/>
      <c r="CP305" s="40"/>
      <c r="CQ305" s="40"/>
      <c r="CR305" s="40"/>
      <c r="CS305" s="40"/>
      <c r="CT305" s="40"/>
      <c r="CU305" s="40"/>
      <c r="CV305" s="40"/>
      <c r="CW305" s="40"/>
      <c r="CX305" s="40"/>
      <c r="CY305" s="40"/>
      <c r="CZ305" s="40"/>
      <c r="DA305" s="40"/>
      <c r="DB305" s="40"/>
      <c r="DC305" s="40"/>
    </row>
    <row r="306" spans="2:107" s="5" customFormat="1" ht="30" customHeight="1" x14ac:dyDescent="0.2">
      <c r="B306" s="83"/>
      <c r="C306" s="86"/>
      <c r="D306" s="87"/>
      <c r="E306" s="89"/>
      <c r="F306" s="117"/>
      <c r="G306" s="118"/>
      <c r="H306" s="91"/>
      <c r="I306" s="94"/>
      <c r="J306" s="95"/>
      <c r="K306" s="81"/>
      <c r="L306" s="100"/>
      <c r="M306" s="101"/>
      <c r="N306" s="101"/>
      <c r="O306" s="102" t="str">
        <f t="shared" si="40"/>
        <v/>
      </c>
      <c r="P306" s="100"/>
      <c r="Q306" s="101"/>
      <c r="R306" s="101"/>
      <c r="S306" s="102" t="str">
        <f t="shared" si="41"/>
        <v/>
      </c>
      <c r="T306" s="104" t="str">
        <f t="shared" si="42"/>
        <v/>
      </c>
      <c r="U306" s="105" t="str">
        <f t="shared" si="43"/>
        <v xml:space="preserve">   </v>
      </c>
      <c r="V306" s="106" t="str">
        <f>IF(E306=0," ",IF(E306="H",IF(H306&lt;2000,VLOOKUP(K306,Minimas!$A$15:$G$29,7),IF(AND(H306&gt;1999,H306&lt;2003),VLOOKUP(K306,Minimas!$A$15:$G$29,6),IF(AND(H306&gt;2002,H306&lt;2005),VLOOKUP(K306,Minimas!$A$15:$G$29,5),IF(AND(H306&gt;2004,H306&lt;2007),VLOOKUP(K306,Minimas!$A$15:$G$29,4),VLOOKUP(K306,Minimas!$A$15:$G$29,3))))),IF(H306&lt;2000,VLOOKUP(K306,Minimas!$H$15:$N$29,7),IF(AND(H306&gt;1999,H306&lt;2003),VLOOKUP(K306,Minimas!$H$15:$N$29,6),IF(AND(H306&gt;2002,H306&lt;2005),VLOOKUP(K306,Minimas!$H$15:$N$29,5),IF(AND(H306&gt;2004,H306&lt;2007),VLOOKUP(K306,Minimas!$H$15:$N$29,4),VLOOKUP(K306,Minimas!$H$15:$N$29,3)))))))</f>
        <v xml:space="preserve"> </v>
      </c>
      <c r="W306" s="107" t="str">
        <f t="shared" si="44"/>
        <v/>
      </c>
      <c r="X306" s="42"/>
      <c r="Y306" s="42"/>
      <c r="AB306" s="113" t="e">
        <f>T306-HLOOKUP(V306,Minimas!$C$3:$CD$12,2,FALSE)</f>
        <v>#VALUE!</v>
      </c>
      <c r="AC306" s="113" t="e">
        <f>T306-HLOOKUP(V306,Minimas!$C$3:$CD$12,3,FALSE)</f>
        <v>#VALUE!</v>
      </c>
      <c r="AD306" s="113" t="e">
        <f>T306-HLOOKUP(V306,Minimas!$C$3:$CD$12,4,FALSE)</f>
        <v>#VALUE!</v>
      </c>
      <c r="AE306" s="113" t="e">
        <f>T306-HLOOKUP(V306,Minimas!$C$3:$CD$12,5,FALSE)</f>
        <v>#VALUE!</v>
      </c>
      <c r="AF306" s="113" t="e">
        <f>T306-HLOOKUP(V306,Minimas!$C$3:$CD$12,6,FALSE)</f>
        <v>#VALUE!</v>
      </c>
      <c r="AG306" s="113" t="e">
        <f>T306-HLOOKUP(V306,Minimas!$C$3:$CD$12,7,FALSE)</f>
        <v>#VALUE!</v>
      </c>
      <c r="AH306" s="113" t="e">
        <f>T306-HLOOKUP(V306,Minimas!$C$3:$CD$12,8,FALSE)</f>
        <v>#VALUE!</v>
      </c>
      <c r="AI306" s="113" t="e">
        <f>T306-HLOOKUP(V306,Minimas!$C$3:$CD$12,9,FALSE)</f>
        <v>#VALUE!</v>
      </c>
      <c r="AJ306" s="113" t="e">
        <f>T306-HLOOKUP(V306,Minimas!$C$3:$CD$12,10,FALSE)</f>
        <v>#VALUE!</v>
      </c>
      <c r="AK306" s="114" t="str">
        <f t="shared" si="45"/>
        <v xml:space="preserve"> </v>
      </c>
      <c r="AL306" s="114"/>
      <c r="AM306" s="114" t="str">
        <f t="shared" si="46"/>
        <v xml:space="preserve"> </v>
      </c>
      <c r="AN306" s="114" t="str">
        <f t="shared" si="47"/>
        <v xml:space="preserve"> </v>
      </c>
      <c r="AO306" s="40"/>
      <c r="AP306" s="40"/>
      <c r="AQ306" s="40"/>
      <c r="AR306" s="40"/>
      <c r="AS306" s="40"/>
      <c r="AT306" s="40"/>
      <c r="AU306" s="40"/>
      <c r="AV306" s="40"/>
      <c r="AW306" s="40"/>
      <c r="AX306" s="40"/>
      <c r="AY306" s="40"/>
      <c r="AZ306" s="40"/>
      <c r="BA306" s="40"/>
      <c r="BB306" s="40"/>
      <c r="BC306" s="40"/>
      <c r="BD306" s="40"/>
      <c r="BE306" s="40"/>
      <c r="BF306" s="40"/>
      <c r="BG306" s="40"/>
      <c r="BH306" s="40"/>
      <c r="BI306" s="40"/>
      <c r="BJ306" s="40"/>
      <c r="BK306" s="40"/>
      <c r="BL306" s="40"/>
      <c r="BM306" s="40"/>
      <c r="BN306" s="40"/>
      <c r="BO306" s="40"/>
      <c r="BP306" s="40"/>
      <c r="BQ306" s="40"/>
      <c r="BR306" s="40"/>
      <c r="BS306" s="40"/>
      <c r="BT306" s="40"/>
      <c r="BU306" s="40"/>
      <c r="BV306" s="40"/>
      <c r="BW306" s="40"/>
      <c r="BX306" s="40"/>
      <c r="BY306" s="40"/>
      <c r="BZ306" s="40"/>
      <c r="CA306" s="40"/>
      <c r="CB306" s="40"/>
      <c r="CC306" s="40"/>
      <c r="CD306" s="40"/>
      <c r="CE306" s="40"/>
      <c r="CF306" s="40"/>
      <c r="CG306" s="40"/>
      <c r="CH306" s="40"/>
      <c r="CI306" s="40"/>
      <c r="CJ306" s="40"/>
      <c r="CK306" s="40"/>
      <c r="CL306" s="40"/>
      <c r="CM306" s="40"/>
      <c r="CN306" s="40"/>
      <c r="CO306" s="40"/>
      <c r="CP306" s="40"/>
      <c r="CQ306" s="40"/>
      <c r="CR306" s="40"/>
      <c r="CS306" s="40"/>
      <c r="CT306" s="40"/>
      <c r="CU306" s="40"/>
      <c r="CV306" s="40"/>
      <c r="CW306" s="40"/>
      <c r="CX306" s="40"/>
      <c r="CY306" s="40"/>
      <c r="CZ306" s="40"/>
      <c r="DA306" s="40"/>
      <c r="DB306" s="40"/>
      <c r="DC306" s="40"/>
    </row>
    <row r="307" spans="2:107" s="5" customFormat="1" ht="30" customHeight="1" x14ac:dyDescent="0.2">
      <c r="B307" s="83"/>
      <c r="C307" s="86"/>
      <c r="D307" s="87"/>
      <c r="E307" s="89"/>
      <c r="F307" s="117"/>
      <c r="G307" s="118"/>
      <c r="H307" s="91"/>
      <c r="I307" s="94"/>
      <c r="J307" s="95"/>
      <c r="K307" s="81"/>
      <c r="L307" s="100"/>
      <c r="M307" s="101"/>
      <c r="N307" s="101"/>
      <c r="O307" s="102" t="str">
        <f t="shared" si="40"/>
        <v/>
      </c>
      <c r="P307" s="100"/>
      <c r="Q307" s="101"/>
      <c r="R307" s="101"/>
      <c r="S307" s="102" t="str">
        <f t="shared" si="41"/>
        <v/>
      </c>
      <c r="T307" s="104" t="str">
        <f t="shared" si="42"/>
        <v/>
      </c>
      <c r="U307" s="105" t="str">
        <f t="shared" si="43"/>
        <v xml:space="preserve">   </v>
      </c>
      <c r="V307" s="106" t="str">
        <f>IF(E307=0," ",IF(E307="H",IF(H307&lt;2000,VLOOKUP(K307,Minimas!$A$15:$G$29,7),IF(AND(H307&gt;1999,H307&lt;2003),VLOOKUP(K307,Minimas!$A$15:$G$29,6),IF(AND(H307&gt;2002,H307&lt;2005),VLOOKUP(K307,Minimas!$A$15:$G$29,5),IF(AND(H307&gt;2004,H307&lt;2007),VLOOKUP(K307,Minimas!$A$15:$G$29,4),VLOOKUP(K307,Minimas!$A$15:$G$29,3))))),IF(H307&lt;2000,VLOOKUP(K307,Minimas!$H$15:$N$29,7),IF(AND(H307&gt;1999,H307&lt;2003),VLOOKUP(K307,Minimas!$H$15:$N$29,6),IF(AND(H307&gt;2002,H307&lt;2005),VLOOKUP(K307,Minimas!$H$15:$N$29,5),IF(AND(H307&gt;2004,H307&lt;2007),VLOOKUP(K307,Minimas!$H$15:$N$29,4),VLOOKUP(K307,Minimas!$H$15:$N$29,3)))))))</f>
        <v xml:space="preserve"> </v>
      </c>
      <c r="W307" s="107" t="str">
        <f t="shared" si="44"/>
        <v/>
      </c>
      <c r="X307" s="42"/>
      <c r="Y307" s="42"/>
      <c r="AB307" s="113" t="e">
        <f>T307-HLOOKUP(V307,Minimas!$C$3:$CD$12,2,FALSE)</f>
        <v>#VALUE!</v>
      </c>
      <c r="AC307" s="113" t="e">
        <f>T307-HLOOKUP(V307,Minimas!$C$3:$CD$12,3,FALSE)</f>
        <v>#VALUE!</v>
      </c>
      <c r="AD307" s="113" t="e">
        <f>T307-HLOOKUP(V307,Minimas!$C$3:$CD$12,4,FALSE)</f>
        <v>#VALUE!</v>
      </c>
      <c r="AE307" s="113" t="e">
        <f>T307-HLOOKUP(V307,Minimas!$C$3:$CD$12,5,FALSE)</f>
        <v>#VALUE!</v>
      </c>
      <c r="AF307" s="113" t="e">
        <f>T307-HLOOKUP(V307,Minimas!$C$3:$CD$12,6,FALSE)</f>
        <v>#VALUE!</v>
      </c>
      <c r="AG307" s="113" t="e">
        <f>T307-HLOOKUP(V307,Minimas!$C$3:$CD$12,7,FALSE)</f>
        <v>#VALUE!</v>
      </c>
      <c r="AH307" s="113" t="e">
        <f>T307-HLOOKUP(V307,Minimas!$C$3:$CD$12,8,FALSE)</f>
        <v>#VALUE!</v>
      </c>
      <c r="AI307" s="113" t="e">
        <f>T307-HLOOKUP(V307,Minimas!$C$3:$CD$12,9,FALSE)</f>
        <v>#VALUE!</v>
      </c>
      <c r="AJ307" s="113" t="e">
        <f>T307-HLOOKUP(V307,Minimas!$C$3:$CD$12,10,FALSE)</f>
        <v>#VALUE!</v>
      </c>
      <c r="AK307" s="114" t="str">
        <f t="shared" si="45"/>
        <v xml:space="preserve"> </v>
      </c>
      <c r="AL307" s="114"/>
      <c r="AM307" s="114" t="str">
        <f t="shared" si="46"/>
        <v xml:space="preserve"> </v>
      </c>
      <c r="AN307" s="114" t="str">
        <f t="shared" si="47"/>
        <v xml:space="preserve"> </v>
      </c>
      <c r="AO307" s="40"/>
      <c r="AP307" s="40"/>
      <c r="AQ307" s="40"/>
      <c r="AR307" s="40"/>
      <c r="AS307" s="40"/>
      <c r="AT307" s="40"/>
      <c r="AU307" s="40"/>
      <c r="AV307" s="40"/>
      <c r="AW307" s="40"/>
      <c r="AX307" s="40"/>
      <c r="AY307" s="40"/>
      <c r="AZ307" s="40"/>
      <c r="BA307" s="40"/>
      <c r="BB307" s="40"/>
      <c r="BC307" s="40"/>
      <c r="BD307" s="40"/>
      <c r="BE307" s="40"/>
      <c r="BF307" s="40"/>
      <c r="BG307" s="40"/>
      <c r="BH307" s="40"/>
      <c r="BI307" s="40"/>
      <c r="BJ307" s="40"/>
      <c r="BK307" s="40"/>
      <c r="BL307" s="40"/>
      <c r="BM307" s="40"/>
      <c r="BN307" s="40"/>
      <c r="BO307" s="40"/>
      <c r="BP307" s="40"/>
      <c r="BQ307" s="40"/>
      <c r="BR307" s="40"/>
      <c r="BS307" s="40"/>
      <c r="BT307" s="40"/>
      <c r="BU307" s="40"/>
      <c r="BV307" s="40"/>
      <c r="BW307" s="40"/>
      <c r="BX307" s="40"/>
      <c r="BY307" s="40"/>
      <c r="BZ307" s="40"/>
      <c r="CA307" s="40"/>
      <c r="CB307" s="40"/>
      <c r="CC307" s="40"/>
      <c r="CD307" s="40"/>
      <c r="CE307" s="40"/>
      <c r="CF307" s="40"/>
      <c r="CG307" s="40"/>
      <c r="CH307" s="40"/>
      <c r="CI307" s="40"/>
      <c r="CJ307" s="40"/>
      <c r="CK307" s="40"/>
      <c r="CL307" s="40"/>
      <c r="CM307" s="40"/>
      <c r="CN307" s="40"/>
      <c r="CO307" s="40"/>
      <c r="CP307" s="40"/>
      <c r="CQ307" s="40"/>
      <c r="CR307" s="40"/>
      <c r="CS307" s="40"/>
      <c r="CT307" s="40"/>
      <c r="CU307" s="40"/>
      <c r="CV307" s="40"/>
      <c r="CW307" s="40"/>
      <c r="CX307" s="40"/>
      <c r="CY307" s="40"/>
      <c r="CZ307" s="40"/>
      <c r="DA307" s="40"/>
      <c r="DB307" s="40"/>
      <c r="DC307" s="40"/>
    </row>
    <row r="308" spans="2:107" s="5" customFormat="1" ht="30" customHeight="1" x14ac:dyDescent="0.2">
      <c r="B308" s="83"/>
      <c r="C308" s="86"/>
      <c r="D308" s="87"/>
      <c r="E308" s="89"/>
      <c r="F308" s="117"/>
      <c r="G308" s="118"/>
      <c r="H308" s="91"/>
      <c r="I308" s="94"/>
      <c r="J308" s="95"/>
      <c r="K308" s="81"/>
      <c r="L308" s="100"/>
      <c r="M308" s="101"/>
      <c r="N308" s="101"/>
      <c r="O308" s="102" t="str">
        <f t="shared" si="40"/>
        <v/>
      </c>
      <c r="P308" s="100"/>
      <c r="Q308" s="101"/>
      <c r="R308" s="101"/>
      <c r="S308" s="102" t="str">
        <f t="shared" si="41"/>
        <v/>
      </c>
      <c r="T308" s="104" t="str">
        <f t="shared" si="42"/>
        <v/>
      </c>
      <c r="U308" s="105" t="str">
        <f t="shared" si="43"/>
        <v xml:space="preserve">   </v>
      </c>
      <c r="V308" s="106" t="str">
        <f>IF(E308=0," ",IF(E308="H",IF(H308&lt;2000,VLOOKUP(K308,Minimas!$A$15:$G$29,7),IF(AND(H308&gt;1999,H308&lt;2003),VLOOKUP(K308,Minimas!$A$15:$G$29,6),IF(AND(H308&gt;2002,H308&lt;2005),VLOOKUP(K308,Minimas!$A$15:$G$29,5),IF(AND(H308&gt;2004,H308&lt;2007),VLOOKUP(K308,Minimas!$A$15:$G$29,4),VLOOKUP(K308,Minimas!$A$15:$G$29,3))))),IF(H308&lt;2000,VLOOKUP(K308,Minimas!$H$15:$N$29,7),IF(AND(H308&gt;1999,H308&lt;2003),VLOOKUP(K308,Minimas!$H$15:$N$29,6),IF(AND(H308&gt;2002,H308&lt;2005),VLOOKUP(K308,Minimas!$H$15:$N$29,5),IF(AND(H308&gt;2004,H308&lt;2007),VLOOKUP(K308,Minimas!$H$15:$N$29,4),VLOOKUP(K308,Minimas!$H$15:$N$29,3)))))))</f>
        <v xml:space="preserve"> </v>
      </c>
      <c r="W308" s="107" t="str">
        <f t="shared" si="44"/>
        <v/>
      </c>
      <c r="X308" s="42"/>
      <c r="Y308" s="42"/>
      <c r="AB308" s="113" t="e">
        <f>T308-HLOOKUP(V308,Minimas!$C$3:$CD$12,2,FALSE)</f>
        <v>#VALUE!</v>
      </c>
      <c r="AC308" s="113" t="e">
        <f>T308-HLOOKUP(V308,Minimas!$C$3:$CD$12,3,FALSE)</f>
        <v>#VALUE!</v>
      </c>
      <c r="AD308" s="113" t="e">
        <f>T308-HLOOKUP(V308,Minimas!$C$3:$CD$12,4,FALSE)</f>
        <v>#VALUE!</v>
      </c>
      <c r="AE308" s="113" t="e">
        <f>T308-HLOOKUP(V308,Minimas!$C$3:$CD$12,5,FALSE)</f>
        <v>#VALUE!</v>
      </c>
      <c r="AF308" s="113" t="e">
        <f>T308-HLOOKUP(V308,Minimas!$C$3:$CD$12,6,FALSE)</f>
        <v>#VALUE!</v>
      </c>
      <c r="AG308" s="113" t="e">
        <f>T308-HLOOKUP(V308,Minimas!$C$3:$CD$12,7,FALSE)</f>
        <v>#VALUE!</v>
      </c>
      <c r="AH308" s="113" t="e">
        <f>T308-HLOOKUP(V308,Minimas!$C$3:$CD$12,8,FALSE)</f>
        <v>#VALUE!</v>
      </c>
      <c r="AI308" s="113" t="e">
        <f>T308-HLOOKUP(V308,Minimas!$C$3:$CD$12,9,FALSE)</f>
        <v>#VALUE!</v>
      </c>
      <c r="AJ308" s="113" t="e">
        <f>T308-HLOOKUP(V308,Minimas!$C$3:$CD$12,10,FALSE)</f>
        <v>#VALUE!</v>
      </c>
      <c r="AK308" s="114" t="str">
        <f t="shared" si="45"/>
        <v xml:space="preserve"> </v>
      </c>
      <c r="AL308" s="114"/>
      <c r="AM308" s="114" t="str">
        <f t="shared" si="46"/>
        <v xml:space="preserve"> </v>
      </c>
      <c r="AN308" s="114" t="str">
        <f t="shared" si="47"/>
        <v xml:space="preserve"> </v>
      </c>
      <c r="AO308" s="40"/>
      <c r="AP308" s="40"/>
      <c r="AQ308" s="40"/>
      <c r="AR308" s="40"/>
      <c r="AS308" s="40"/>
      <c r="AT308" s="40"/>
      <c r="AU308" s="40"/>
      <c r="AV308" s="40"/>
      <c r="AW308" s="40"/>
      <c r="AX308" s="40"/>
      <c r="AY308" s="40"/>
      <c r="AZ308" s="40"/>
      <c r="BA308" s="40"/>
      <c r="BB308" s="40"/>
      <c r="BC308" s="40"/>
      <c r="BD308" s="40"/>
      <c r="BE308" s="40"/>
      <c r="BF308" s="40"/>
      <c r="BG308" s="40"/>
      <c r="BH308" s="40"/>
      <c r="BI308" s="40"/>
      <c r="BJ308" s="40"/>
      <c r="BK308" s="40"/>
      <c r="BL308" s="40"/>
      <c r="BM308" s="40"/>
      <c r="BN308" s="40"/>
      <c r="BO308" s="40"/>
      <c r="BP308" s="40"/>
      <c r="BQ308" s="40"/>
      <c r="BR308" s="40"/>
      <c r="BS308" s="40"/>
      <c r="BT308" s="40"/>
      <c r="BU308" s="40"/>
      <c r="BV308" s="40"/>
      <c r="BW308" s="40"/>
      <c r="BX308" s="40"/>
      <c r="BY308" s="40"/>
      <c r="BZ308" s="40"/>
      <c r="CA308" s="40"/>
      <c r="CB308" s="40"/>
      <c r="CC308" s="40"/>
      <c r="CD308" s="40"/>
      <c r="CE308" s="40"/>
      <c r="CF308" s="40"/>
      <c r="CG308" s="40"/>
      <c r="CH308" s="40"/>
      <c r="CI308" s="40"/>
      <c r="CJ308" s="40"/>
      <c r="CK308" s="40"/>
      <c r="CL308" s="40"/>
      <c r="CM308" s="40"/>
      <c r="CN308" s="40"/>
      <c r="CO308" s="40"/>
      <c r="CP308" s="40"/>
      <c r="CQ308" s="40"/>
      <c r="CR308" s="40"/>
      <c r="CS308" s="40"/>
      <c r="CT308" s="40"/>
      <c r="CU308" s="40"/>
      <c r="CV308" s="40"/>
      <c r="CW308" s="40"/>
      <c r="CX308" s="40"/>
      <c r="CY308" s="40"/>
      <c r="CZ308" s="40"/>
      <c r="DA308" s="40"/>
      <c r="DB308" s="40"/>
      <c r="DC308" s="40"/>
    </row>
    <row r="309" spans="2:107" s="5" customFormat="1" ht="30" customHeight="1" x14ac:dyDescent="0.2">
      <c r="B309" s="83"/>
      <c r="C309" s="86"/>
      <c r="D309" s="87"/>
      <c r="E309" s="89"/>
      <c r="F309" s="117"/>
      <c r="G309" s="118"/>
      <c r="H309" s="91"/>
      <c r="I309" s="94"/>
      <c r="J309" s="95"/>
      <c r="K309" s="81"/>
      <c r="L309" s="100"/>
      <c r="M309" s="101"/>
      <c r="N309" s="101"/>
      <c r="O309" s="102" t="str">
        <f t="shared" si="40"/>
        <v/>
      </c>
      <c r="P309" s="100"/>
      <c r="Q309" s="101"/>
      <c r="R309" s="101"/>
      <c r="S309" s="102" t="str">
        <f t="shared" si="41"/>
        <v/>
      </c>
      <c r="T309" s="104" t="str">
        <f t="shared" si="42"/>
        <v/>
      </c>
      <c r="U309" s="105" t="str">
        <f t="shared" si="43"/>
        <v xml:space="preserve">   </v>
      </c>
      <c r="V309" s="106" t="str">
        <f>IF(E309=0," ",IF(E309="H",IF(H309&lt;2000,VLOOKUP(K309,Minimas!$A$15:$G$29,7),IF(AND(H309&gt;1999,H309&lt;2003),VLOOKUP(K309,Minimas!$A$15:$G$29,6),IF(AND(H309&gt;2002,H309&lt;2005),VLOOKUP(K309,Minimas!$A$15:$G$29,5),IF(AND(H309&gt;2004,H309&lt;2007),VLOOKUP(K309,Minimas!$A$15:$G$29,4),VLOOKUP(K309,Minimas!$A$15:$G$29,3))))),IF(H309&lt;2000,VLOOKUP(K309,Minimas!$H$15:$N$29,7),IF(AND(H309&gt;1999,H309&lt;2003),VLOOKUP(K309,Minimas!$H$15:$N$29,6),IF(AND(H309&gt;2002,H309&lt;2005),VLOOKUP(K309,Minimas!$H$15:$N$29,5),IF(AND(H309&gt;2004,H309&lt;2007),VLOOKUP(K309,Minimas!$H$15:$N$29,4),VLOOKUP(K309,Minimas!$H$15:$N$29,3)))))))</f>
        <v xml:space="preserve"> </v>
      </c>
      <c r="W309" s="107" t="str">
        <f t="shared" si="44"/>
        <v/>
      </c>
      <c r="X309" s="42"/>
      <c r="Y309" s="42"/>
      <c r="AB309" s="113" t="e">
        <f>T309-HLOOKUP(V309,Minimas!$C$3:$CD$12,2,FALSE)</f>
        <v>#VALUE!</v>
      </c>
      <c r="AC309" s="113" t="e">
        <f>T309-HLOOKUP(V309,Minimas!$C$3:$CD$12,3,FALSE)</f>
        <v>#VALUE!</v>
      </c>
      <c r="AD309" s="113" t="e">
        <f>T309-HLOOKUP(V309,Minimas!$C$3:$CD$12,4,FALSE)</f>
        <v>#VALUE!</v>
      </c>
      <c r="AE309" s="113" t="e">
        <f>T309-HLOOKUP(V309,Minimas!$C$3:$CD$12,5,FALSE)</f>
        <v>#VALUE!</v>
      </c>
      <c r="AF309" s="113" t="e">
        <f>T309-HLOOKUP(V309,Minimas!$C$3:$CD$12,6,FALSE)</f>
        <v>#VALUE!</v>
      </c>
      <c r="AG309" s="113" t="e">
        <f>T309-HLOOKUP(V309,Minimas!$C$3:$CD$12,7,FALSE)</f>
        <v>#VALUE!</v>
      </c>
      <c r="AH309" s="113" t="e">
        <f>T309-HLOOKUP(V309,Minimas!$C$3:$CD$12,8,FALSE)</f>
        <v>#VALUE!</v>
      </c>
      <c r="AI309" s="113" t="e">
        <f>T309-HLOOKUP(V309,Minimas!$C$3:$CD$12,9,FALSE)</f>
        <v>#VALUE!</v>
      </c>
      <c r="AJ309" s="113" t="e">
        <f>T309-HLOOKUP(V309,Minimas!$C$3:$CD$12,10,FALSE)</f>
        <v>#VALUE!</v>
      </c>
      <c r="AK309" s="114" t="str">
        <f t="shared" si="45"/>
        <v xml:space="preserve"> </v>
      </c>
      <c r="AL309" s="114"/>
      <c r="AM309" s="114" t="str">
        <f t="shared" si="46"/>
        <v xml:space="preserve"> </v>
      </c>
      <c r="AN309" s="114" t="str">
        <f t="shared" si="47"/>
        <v xml:space="preserve"> </v>
      </c>
      <c r="AO309" s="40"/>
      <c r="AP309" s="40"/>
      <c r="AQ309" s="40"/>
      <c r="AR309" s="40"/>
      <c r="AS309" s="40"/>
      <c r="AT309" s="40"/>
      <c r="AU309" s="40"/>
      <c r="AV309" s="40"/>
      <c r="AW309" s="40"/>
      <c r="AX309" s="40"/>
      <c r="AY309" s="40"/>
      <c r="AZ309" s="40"/>
      <c r="BA309" s="40"/>
      <c r="BB309" s="40"/>
      <c r="BC309" s="40"/>
      <c r="BD309" s="40"/>
      <c r="BE309" s="40"/>
      <c r="BF309" s="40"/>
      <c r="BG309" s="40"/>
      <c r="BH309" s="40"/>
      <c r="BI309" s="40"/>
      <c r="BJ309" s="40"/>
      <c r="BK309" s="40"/>
      <c r="BL309" s="40"/>
      <c r="BM309" s="40"/>
      <c r="BN309" s="40"/>
      <c r="BO309" s="40"/>
      <c r="BP309" s="40"/>
      <c r="BQ309" s="40"/>
      <c r="BR309" s="40"/>
      <c r="BS309" s="40"/>
      <c r="BT309" s="40"/>
      <c r="BU309" s="40"/>
      <c r="BV309" s="40"/>
      <c r="BW309" s="40"/>
      <c r="BX309" s="40"/>
      <c r="BY309" s="40"/>
      <c r="BZ309" s="40"/>
      <c r="CA309" s="40"/>
      <c r="CB309" s="40"/>
      <c r="CC309" s="40"/>
      <c r="CD309" s="40"/>
      <c r="CE309" s="40"/>
      <c r="CF309" s="40"/>
      <c r="CG309" s="40"/>
      <c r="CH309" s="40"/>
      <c r="CI309" s="40"/>
      <c r="CJ309" s="40"/>
      <c r="CK309" s="40"/>
      <c r="CL309" s="40"/>
      <c r="CM309" s="40"/>
      <c r="CN309" s="40"/>
      <c r="CO309" s="40"/>
      <c r="CP309" s="40"/>
      <c r="CQ309" s="40"/>
      <c r="CR309" s="40"/>
      <c r="CS309" s="40"/>
      <c r="CT309" s="40"/>
      <c r="CU309" s="40"/>
      <c r="CV309" s="40"/>
      <c r="CW309" s="40"/>
      <c r="CX309" s="40"/>
      <c r="CY309" s="40"/>
      <c r="CZ309" s="40"/>
      <c r="DA309" s="40"/>
      <c r="DB309" s="40"/>
      <c r="DC309" s="40"/>
    </row>
    <row r="310" spans="2:107" s="5" customFormat="1" ht="30" customHeight="1" x14ac:dyDescent="0.2">
      <c r="B310" s="83"/>
      <c r="C310" s="86"/>
      <c r="D310" s="87"/>
      <c r="E310" s="89"/>
      <c r="F310" s="117"/>
      <c r="G310" s="118"/>
      <c r="H310" s="91"/>
      <c r="I310" s="94"/>
      <c r="J310" s="95"/>
      <c r="K310" s="81"/>
      <c r="L310" s="100"/>
      <c r="M310" s="101"/>
      <c r="N310" s="101"/>
      <c r="O310" s="102" t="str">
        <f t="shared" si="40"/>
        <v/>
      </c>
      <c r="P310" s="100"/>
      <c r="Q310" s="101"/>
      <c r="R310" s="101"/>
      <c r="S310" s="102" t="str">
        <f t="shared" si="41"/>
        <v/>
      </c>
      <c r="T310" s="104" t="str">
        <f t="shared" si="42"/>
        <v/>
      </c>
      <c r="U310" s="105" t="str">
        <f t="shared" si="43"/>
        <v xml:space="preserve">   </v>
      </c>
      <c r="V310" s="106" t="str">
        <f>IF(E310=0," ",IF(E310="H",IF(H310&lt;2000,VLOOKUP(K310,Minimas!$A$15:$G$29,7),IF(AND(H310&gt;1999,H310&lt;2003),VLOOKUP(K310,Minimas!$A$15:$G$29,6),IF(AND(H310&gt;2002,H310&lt;2005),VLOOKUP(K310,Minimas!$A$15:$G$29,5),IF(AND(H310&gt;2004,H310&lt;2007),VLOOKUP(K310,Minimas!$A$15:$G$29,4),VLOOKUP(K310,Minimas!$A$15:$G$29,3))))),IF(H310&lt;2000,VLOOKUP(K310,Minimas!$H$15:$N$29,7),IF(AND(H310&gt;1999,H310&lt;2003),VLOOKUP(K310,Minimas!$H$15:$N$29,6),IF(AND(H310&gt;2002,H310&lt;2005),VLOOKUP(K310,Minimas!$H$15:$N$29,5),IF(AND(H310&gt;2004,H310&lt;2007),VLOOKUP(K310,Minimas!$H$15:$N$29,4),VLOOKUP(K310,Minimas!$H$15:$N$29,3)))))))</f>
        <v xml:space="preserve"> </v>
      </c>
      <c r="W310" s="107" t="str">
        <f t="shared" si="44"/>
        <v/>
      </c>
      <c r="X310" s="42"/>
      <c r="Y310" s="42"/>
      <c r="AB310" s="113" t="e">
        <f>T310-HLOOKUP(V310,Minimas!$C$3:$CD$12,2,FALSE)</f>
        <v>#VALUE!</v>
      </c>
      <c r="AC310" s="113" t="e">
        <f>T310-HLOOKUP(V310,Minimas!$C$3:$CD$12,3,FALSE)</f>
        <v>#VALUE!</v>
      </c>
      <c r="AD310" s="113" t="e">
        <f>T310-HLOOKUP(V310,Minimas!$C$3:$CD$12,4,FALSE)</f>
        <v>#VALUE!</v>
      </c>
      <c r="AE310" s="113" t="e">
        <f>T310-HLOOKUP(V310,Minimas!$C$3:$CD$12,5,FALSE)</f>
        <v>#VALUE!</v>
      </c>
      <c r="AF310" s="113" t="e">
        <f>T310-HLOOKUP(V310,Minimas!$C$3:$CD$12,6,FALSE)</f>
        <v>#VALUE!</v>
      </c>
      <c r="AG310" s="113" t="e">
        <f>T310-HLOOKUP(V310,Minimas!$C$3:$CD$12,7,FALSE)</f>
        <v>#VALUE!</v>
      </c>
      <c r="AH310" s="113" t="e">
        <f>T310-HLOOKUP(V310,Minimas!$C$3:$CD$12,8,FALSE)</f>
        <v>#VALUE!</v>
      </c>
      <c r="AI310" s="113" t="e">
        <f>T310-HLOOKUP(V310,Minimas!$C$3:$CD$12,9,FALSE)</f>
        <v>#VALUE!</v>
      </c>
      <c r="AJ310" s="113" t="e">
        <f>T310-HLOOKUP(V310,Minimas!$C$3:$CD$12,10,FALSE)</f>
        <v>#VALUE!</v>
      </c>
      <c r="AK310" s="114" t="str">
        <f t="shared" si="45"/>
        <v xml:space="preserve"> </v>
      </c>
      <c r="AL310" s="114"/>
      <c r="AM310" s="114" t="str">
        <f t="shared" si="46"/>
        <v xml:space="preserve"> </v>
      </c>
      <c r="AN310" s="114" t="str">
        <f t="shared" si="47"/>
        <v xml:space="preserve"> </v>
      </c>
      <c r="AO310" s="40"/>
      <c r="AP310" s="40"/>
      <c r="AQ310" s="40"/>
      <c r="AR310" s="40"/>
      <c r="AS310" s="40"/>
      <c r="AT310" s="40"/>
      <c r="AU310" s="40"/>
      <c r="AV310" s="40"/>
      <c r="AW310" s="40"/>
      <c r="AX310" s="40"/>
      <c r="AY310" s="40"/>
      <c r="AZ310" s="40"/>
      <c r="BA310" s="40"/>
      <c r="BB310" s="40"/>
      <c r="BC310" s="40"/>
      <c r="BD310" s="40"/>
      <c r="BE310" s="40"/>
      <c r="BF310" s="40"/>
      <c r="BG310" s="40"/>
      <c r="BH310" s="40"/>
      <c r="BI310" s="40"/>
      <c r="BJ310" s="40"/>
      <c r="BK310" s="40"/>
      <c r="BL310" s="40"/>
      <c r="BM310" s="40"/>
      <c r="BN310" s="40"/>
      <c r="BO310" s="40"/>
      <c r="BP310" s="40"/>
      <c r="BQ310" s="40"/>
      <c r="BR310" s="40"/>
      <c r="BS310" s="40"/>
      <c r="BT310" s="40"/>
      <c r="BU310" s="40"/>
      <c r="BV310" s="40"/>
      <c r="BW310" s="40"/>
      <c r="BX310" s="40"/>
      <c r="BY310" s="40"/>
      <c r="BZ310" s="40"/>
      <c r="CA310" s="40"/>
      <c r="CB310" s="40"/>
      <c r="CC310" s="40"/>
      <c r="CD310" s="40"/>
      <c r="CE310" s="40"/>
      <c r="CF310" s="40"/>
      <c r="CG310" s="40"/>
      <c r="CH310" s="40"/>
      <c r="CI310" s="40"/>
      <c r="CJ310" s="40"/>
      <c r="CK310" s="40"/>
      <c r="CL310" s="40"/>
      <c r="CM310" s="40"/>
      <c r="CN310" s="40"/>
      <c r="CO310" s="40"/>
      <c r="CP310" s="40"/>
      <c r="CQ310" s="40"/>
      <c r="CR310" s="40"/>
      <c r="CS310" s="40"/>
      <c r="CT310" s="40"/>
      <c r="CU310" s="40"/>
      <c r="CV310" s="40"/>
      <c r="CW310" s="40"/>
      <c r="CX310" s="40"/>
      <c r="CY310" s="40"/>
      <c r="CZ310" s="40"/>
      <c r="DA310" s="40"/>
      <c r="DB310" s="40"/>
      <c r="DC310" s="40"/>
    </row>
    <row r="311" spans="2:107" s="5" customFormat="1" ht="30" customHeight="1" x14ac:dyDescent="0.2">
      <c r="B311" s="83"/>
      <c r="C311" s="86"/>
      <c r="D311" s="87"/>
      <c r="E311" s="89"/>
      <c r="F311" s="117"/>
      <c r="G311" s="118"/>
      <c r="H311" s="91"/>
      <c r="I311" s="94"/>
      <c r="J311" s="95"/>
      <c r="K311" s="81"/>
      <c r="L311" s="100"/>
      <c r="M311" s="101"/>
      <c r="N311" s="101"/>
      <c r="O311" s="102" t="str">
        <f t="shared" si="40"/>
        <v/>
      </c>
      <c r="P311" s="100"/>
      <c r="Q311" s="101"/>
      <c r="R311" s="101"/>
      <c r="S311" s="102" t="str">
        <f t="shared" si="41"/>
        <v/>
      </c>
      <c r="T311" s="104" t="str">
        <f t="shared" si="42"/>
        <v/>
      </c>
      <c r="U311" s="105" t="str">
        <f t="shared" si="43"/>
        <v xml:space="preserve">   </v>
      </c>
      <c r="V311" s="106" t="str">
        <f>IF(E311=0," ",IF(E311="H",IF(H311&lt;2000,VLOOKUP(K311,Minimas!$A$15:$G$29,7),IF(AND(H311&gt;1999,H311&lt;2003),VLOOKUP(K311,Minimas!$A$15:$G$29,6),IF(AND(H311&gt;2002,H311&lt;2005),VLOOKUP(K311,Minimas!$A$15:$G$29,5),IF(AND(H311&gt;2004,H311&lt;2007),VLOOKUP(K311,Minimas!$A$15:$G$29,4),VLOOKUP(K311,Minimas!$A$15:$G$29,3))))),IF(H311&lt;2000,VLOOKUP(K311,Minimas!$H$15:$N$29,7),IF(AND(H311&gt;1999,H311&lt;2003),VLOOKUP(K311,Minimas!$H$15:$N$29,6),IF(AND(H311&gt;2002,H311&lt;2005),VLOOKUP(K311,Minimas!$H$15:$N$29,5),IF(AND(H311&gt;2004,H311&lt;2007),VLOOKUP(K311,Minimas!$H$15:$N$29,4),VLOOKUP(K311,Minimas!$H$15:$N$29,3)))))))</f>
        <v xml:space="preserve"> </v>
      </c>
      <c r="W311" s="107" t="str">
        <f t="shared" si="44"/>
        <v/>
      </c>
      <c r="X311" s="42"/>
      <c r="Y311" s="42"/>
      <c r="AB311" s="113" t="e">
        <f>T311-HLOOKUP(V311,Minimas!$C$3:$CD$12,2,FALSE)</f>
        <v>#VALUE!</v>
      </c>
      <c r="AC311" s="113" t="e">
        <f>T311-HLOOKUP(V311,Minimas!$C$3:$CD$12,3,FALSE)</f>
        <v>#VALUE!</v>
      </c>
      <c r="AD311" s="113" t="e">
        <f>T311-HLOOKUP(V311,Minimas!$C$3:$CD$12,4,FALSE)</f>
        <v>#VALUE!</v>
      </c>
      <c r="AE311" s="113" t="e">
        <f>T311-HLOOKUP(V311,Minimas!$C$3:$CD$12,5,FALSE)</f>
        <v>#VALUE!</v>
      </c>
      <c r="AF311" s="113" t="e">
        <f>T311-HLOOKUP(V311,Minimas!$C$3:$CD$12,6,FALSE)</f>
        <v>#VALUE!</v>
      </c>
      <c r="AG311" s="113" t="e">
        <f>T311-HLOOKUP(V311,Minimas!$C$3:$CD$12,7,FALSE)</f>
        <v>#VALUE!</v>
      </c>
      <c r="AH311" s="113" t="e">
        <f>T311-HLOOKUP(V311,Minimas!$C$3:$CD$12,8,FALSE)</f>
        <v>#VALUE!</v>
      </c>
      <c r="AI311" s="113" t="e">
        <f>T311-HLOOKUP(V311,Minimas!$C$3:$CD$12,9,FALSE)</f>
        <v>#VALUE!</v>
      </c>
      <c r="AJ311" s="113" t="e">
        <f>T311-HLOOKUP(V311,Minimas!$C$3:$CD$12,10,FALSE)</f>
        <v>#VALUE!</v>
      </c>
      <c r="AK311" s="114" t="str">
        <f t="shared" si="45"/>
        <v xml:space="preserve"> </v>
      </c>
      <c r="AL311" s="114"/>
      <c r="AM311" s="114" t="str">
        <f t="shared" si="46"/>
        <v xml:space="preserve"> </v>
      </c>
      <c r="AN311" s="114" t="str">
        <f t="shared" si="47"/>
        <v xml:space="preserve"> </v>
      </c>
      <c r="AO311" s="40"/>
      <c r="AP311" s="40"/>
      <c r="AQ311" s="40"/>
      <c r="AR311" s="40"/>
      <c r="AS311" s="40"/>
      <c r="AT311" s="40"/>
      <c r="AU311" s="40"/>
      <c r="AV311" s="40"/>
      <c r="AW311" s="40"/>
      <c r="AX311" s="40"/>
      <c r="AY311" s="40"/>
      <c r="AZ311" s="40"/>
      <c r="BA311" s="40"/>
      <c r="BB311" s="40"/>
      <c r="BC311" s="40"/>
      <c r="BD311" s="40"/>
      <c r="BE311" s="40"/>
      <c r="BF311" s="40"/>
      <c r="BG311" s="40"/>
      <c r="BH311" s="40"/>
      <c r="BI311" s="40"/>
      <c r="BJ311" s="40"/>
      <c r="BK311" s="40"/>
      <c r="BL311" s="40"/>
      <c r="BM311" s="40"/>
      <c r="BN311" s="40"/>
      <c r="BO311" s="40"/>
      <c r="BP311" s="40"/>
      <c r="BQ311" s="40"/>
      <c r="BR311" s="40"/>
      <c r="BS311" s="40"/>
      <c r="BT311" s="40"/>
      <c r="BU311" s="40"/>
      <c r="BV311" s="40"/>
      <c r="BW311" s="40"/>
      <c r="BX311" s="40"/>
      <c r="BY311" s="40"/>
      <c r="BZ311" s="40"/>
      <c r="CA311" s="40"/>
      <c r="CB311" s="40"/>
      <c r="CC311" s="40"/>
      <c r="CD311" s="40"/>
      <c r="CE311" s="40"/>
      <c r="CF311" s="40"/>
      <c r="CG311" s="40"/>
      <c r="CH311" s="40"/>
      <c r="CI311" s="40"/>
      <c r="CJ311" s="40"/>
      <c r="CK311" s="40"/>
      <c r="CL311" s="40"/>
      <c r="CM311" s="40"/>
      <c r="CN311" s="40"/>
      <c r="CO311" s="40"/>
      <c r="CP311" s="40"/>
      <c r="CQ311" s="40"/>
      <c r="CR311" s="40"/>
      <c r="CS311" s="40"/>
      <c r="CT311" s="40"/>
      <c r="CU311" s="40"/>
      <c r="CV311" s="40"/>
      <c r="CW311" s="40"/>
      <c r="CX311" s="40"/>
      <c r="CY311" s="40"/>
      <c r="CZ311" s="40"/>
      <c r="DA311" s="40"/>
      <c r="DB311" s="40"/>
      <c r="DC311" s="40"/>
    </row>
    <row r="312" spans="2:107" s="5" customFormat="1" ht="30" customHeight="1" x14ac:dyDescent="0.2">
      <c r="B312" s="83"/>
      <c r="C312" s="86"/>
      <c r="D312" s="87"/>
      <c r="E312" s="89"/>
      <c r="F312" s="117"/>
      <c r="G312" s="118"/>
      <c r="H312" s="91"/>
      <c r="I312" s="94"/>
      <c r="J312" s="95"/>
      <c r="K312" s="81"/>
      <c r="L312" s="100"/>
      <c r="M312" s="101"/>
      <c r="N312" s="101"/>
      <c r="O312" s="102" t="str">
        <f t="shared" si="40"/>
        <v/>
      </c>
      <c r="P312" s="100"/>
      <c r="Q312" s="101"/>
      <c r="R312" s="101"/>
      <c r="S312" s="102" t="str">
        <f t="shared" si="41"/>
        <v/>
      </c>
      <c r="T312" s="104" t="str">
        <f t="shared" si="42"/>
        <v/>
      </c>
      <c r="U312" s="105" t="str">
        <f t="shared" si="43"/>
        <v xml:space="preserve">   </v>
      </c>
      <c r="V312" s="106" t="str">
        <f>IF(E312=0," ",IF(E312="H",IF(H312&lt;2000,VLOOKUP(K312,Minimas!$A$15:$G$29,7),IF(AND(H312&gt;1999,H312&lt;2003),VLOOKUP(K312,Minimas!$A$15:$G$29,6),IF(AND(H312&gt;2002,H312&lt;2005),VLOOKUP(K312,Minimas!$A$15:$G$29,5),IF(AND(H312&gt;2004,H312&lt;2007),VLOOKUP(K312,Minimas!$A$15:$G$29,4),VLOOKUP(K312,Minimas!$A$15:$G$29,3))))),IF(H312&lt;2000,VLOOKUP(K312,Minimas!$H$15:$N$29,7),IF(AND(H312&gt;1999,H312&lt;2003),VLOOKUP(K312,Minimas!$H$15:$N$29,6),IF(AND(H312&gt;2002,H312&lt;2005),VLOOKUP(K312,Minimas!$H$15:$N$29,5),IF(AND(H312&gt;2004,H312&lt;2007),VLOOKUP(K312,Minimas!$H$15:$N$29,4),VLOOKUP(K312,Minimas!$H$15:$N$29,3)))))))</f>
        <v xml:space="preserve"> </v>
      </c>
      <c r="W312" s="107" t="str">
        <f t="shared" si="44"/>
        <v/>
      </c>
      <c r="X312" s="42"/>
      <c r="Y312" s="42"/>
      <c r="AB312" s="113" t="e">
        <f>T312-HLOOKUP(V312,Minimas!$C$3:$CD$12,2,FALSE)</f>
        <v>#VALUE!</v>
      </c>
      <c r="AC312" s="113" t="e">
        <f>T312-HLOOKUP(V312,Minimas!$C$3:$CD$12,3,FALSE)</f>
        <v>#VALUE!</v>
      </c>
      <c r="AD312" s="113" t="e">
        <f>T312-HLOOKUP(V312,Minimas!$C$3:$CD$12,4,FALSE)</f>
        <v>#VALUE!</v>
      </c>
      <c r="AE312" s="113" t="e">
        <f>T312-HLOOKUP(V312,Minimas!$C$3:$CD$12,5,FALSE)</f>
        <v>#VALUE!</v>
      </c>
      <c r="AF312" s="113" t="e">
        <f>T312-HLOOKUP(V312,Minimas!$C$3:$CD$12,6,FALSE)</f>
        <v>#VALUE!</v>
      </c>
      <c r="AG312" s="113" t="e">
        <f>T312-HLOOKUP(V312,Minimas!$C$3:$CD$12,7,FALSE)</f>
        <v>#VALUE!</v>
      </c>
      <c r="AH312" s="113" t="e">
        <f>T312-HLOOKUP(V312,Minimas!$C$3:$CD$12,8,FALSE)</f>
        <v>#VALUE!</v>
      </c>
      <c r="AI312" s="113" t="e">
        <f>T312-HLOOKUP(V312,Minimas!$C$3:$CD$12,9,FALSE)</f>
        <v>#VALUE!</v>
      </c>
      <c r="AJ312" s="113" t="e">
        <f>T312-HLOOKUP(V312,Minimas!$C$3:$CD$12,10,FALSE)</f>
        <v>#VALUE!</v>
      </c>
      <c r="AK312" s="114" t="str">
        <f t="shared" si="45"/>
        <v xml:space="preserve"> </v>
      </c>
      <c r="AL312" s="114"/>
      <c r="AM312" s="114" t="str">
        <f t="shared" si="46"/>
        <v xml:space="preserve"> </v>
      </c>
      <c r="AN312" s="114" t="str">
        <f t="shared" si="47"/>
        <v xml:space="preserve"> </v>
      </c>
      <c r="AO312" s="40"/>
      <c r="AP312" s="40"/>
      <c r="AQ312" s="40"/>
      <c r="AR312" s="40"/>
      <c r="AS312" s="40"/>
      <c r="AT312" s="40"/>
      <c r="AU312" s="40"/>
      <c r="AV312" s="40"/>
      <c r="AW312" s="40"/>
      <c r="AX312" s="40"/>
      <c r="AY312" s="40"/>
      <c r="AZ312" s="40"/>
      <c r="BA312" s="40"/>
      <c r="BB312" s="40"/>
      <c r="BC312" s="40"/>
      <c r="BD312" s="40"/>
      <c r="BE312" s="40"/>
      <c r="BF312" s="40"/>
      <c r="BG312" s="40"/>
      <c r="BH312" s="40"/>
      <c r="BI312" s="40"/>
      <c r="BJ312" s="40"/>
      <c r="BK312" s="40"/>
      <c r="BL312" s="40"/>
      <c r="BM312" s="40"/>
      <c r="BN312" s="40"/>
      <c r="BO312" s="40"/>
      <c r="BP312" s="40"/>
      <c r="BQ312" s="40"/>
      <c r="BR312" s="40"/>
      <c r="BS312" s="40"/>
      <c r="BT312" s="40"/>
      <c r="BU312" s="40"/>
      <c r="BV312" s="40"/>
      <c r="BW312" s="40"/>
      <c r="BX312" s="40"/>
      <c r="BY312" s="40"/>
      <c r="BZ312" s="40"/>
      <c r="CA312" s="40"/>
      <c r="CB312" s="40"/>
      <c r="CC312" s="40"/>
      <c r="CD312" s="40"/>
      <c r="CE312" s="40"/>
      <c r="CF312" s="40"/>
      <c r="CG312" s="40"/>
      <c r="CH312" s="40"/>
      <c r="CI312" s="40"/>
      <c r="CJ312" s="40"/>
      <c r="CK312" s="40"/>
      <c r="CL312" s="40"/>
      <c r="CM312" s="40"/>
      <c r="CN312" s="40"/>
      <c r="CO312" s="40"/>
      <c r="CP312" s="40"/>
      <c r="CQ312" s="40"/>
      <c r="CR312" s="40"/>
      <c r="CS312" s="40"/>
      <c r="CT312" s="40"/>
      <c r="CU312" s="40"/>
      <c r="CV312" s="40"/>
      <c r="CW312" s="40"/>
      <c r="CX312" s="40"/>
      <c r="CY312" s="40"/>
      <c r="CZ312" s="40"/>
      <c r="DA312" s="40"/>
      <c r="DB312" s="40"/>
      <c r="DC312" s="40"/>
    </row>
    <row r="313" spans="2:107" s="5" customFormat="1" ht="30" customHeight="1" x14ac:dyDescent="0.2">
      <c r="B313" s="83"/>
      <c r="C313" s="86"/>
      <c r="D313" s="87"/>
      <c r="E313" s="89"/>
      <c r="F313" s="117"/>
      <c r="G313" s="118"/>
      <c r="H313" s="91"/>
      <c r="I313" s="94"/>
      <c r="J313" s="95"/>
      <c r="K313" s="81"/>
      <c r="L313" s="100"/>
      <c r="M313" s="101"/>
      <c r="N313" s="101"/>
      <c r="O313" s="102" t="str">
        <f t="shared" si="40"/>
        <v/>
      </c>
      <c r="P313" s="100"/>
      <c r="Q313" s="101"/>
      <c r="R313" s="101"/>
      <c r="S313" s="102" t="str">
        <f t="shared" si="41"/>
        <v/>
      </c>
      <c r="T313" s="104" t="str">
        <f t="shared" si="42"/>
        <v/>
      </c>
      <c r="U313" s="105" t="str">
        <f t="shared" si="43"/>
        <v xml:space="preserve">   </v>
      </c>
      <c r="V313" s="106" t="str">
        <f>IF(E313=0," ",IF(E313="H",IF(H313&lt;2000,VLOOKUP(K313,Minimas!$A$15:$G$29,7),IF(AND(H313&gt;1999,H313&lt;2003),VLOOKUP(K313,Minimas!$A$15:$G$29,6),IF(AND(H313&gt;2002,H313&lt;2005),VLOOKUP(K313,Minimas!$A$15:$G$29,5),IF(AND(H313&gt;2004,H313&lt;2007),VLOOKUP(K313,Minimas!$A$15:$G$29,4),VLOOKUP(K313,Minimas!$A$15:$G$29,3))))),IF(H313&lt;2000,VLOOKUP(K313,Minimas!$H$15:$N$29,7),IF(AND(H313&gt;1999,H313&lt;2003),VLOOKUP(K313,Minimas!$H$15:$N$29,6),IF(AND(H313&gt;2002,H313&lt;2005),VLOOKUP(K313,Minimas!$H$15:$N$29,5),IF(AND(H313&gt;2004,H313&lt;2007),VLOOKUP(K313,Minimas!$H$15:$N$29,4),VLOOKUP(K313,Minimas!$H$15:$N$29,3)))))))</f>
        <v xml:space="preserve"> </v>
      </c>
      <c r="W313" s="107" t="str">
        <f t="shared" si="44"/>
        <v/>
      </c>
      <c r="X313" s="42"/>
      <c r="Y313" s="42"/>
      <c r="AB313" s="113" t="e">
        <f>T313-HLOOKUP(V313,Minimas!$C$3:$CD$12,2,FALSE)</f>
        <v>#VALUE!</v>
      </c>
      <c r="AC313" s="113" t="e">
        <f>T313-HLOOKUP(V313,Minimas!$C$3:$CD$12,3,FALSE)</f>
        <v>#VALUE!</v>
      </c>
      <c r="AD313" s="113" t="e">
        <f>T313-HLOOKUP(V313,Minimas!$C$3:$CD$12,4,FALSE)</f>
        <v>#VALUE!</v>
      </c>
      <c r="AE313" s="113" t="e">
        <f>T313-HLOOKUP(V313,Minimas!$C$3:$CD$12,5,FALSE)</f>
        <v>#VALUE!</v>
      </c>
      <c r="AF313" s="113" t="e">
        <f>T313-HLOOKUP(V313,Minimas!$C$3:$CD$12,6,FALSE)</f>
        <v>#VALUE!</v>
      </c>
      <c r="AG313" s="113" t="e">
        <f>T313-HLOOKUP(V313,Minimas!$C$3:$CD$12,7,FALSE)</f>
        <v>#VALUE!</v>
      </c>
      <c r="AH313" s="113" t="e">
        <f>T313-HLOOKUP(V313,Minimas!$C$3:$CD$12,8,FALSE)</f>
        <v>#VALUE!</v>
      </c>
      <c r="AI313" s="113" t="e">
        <f>T313-HLOOKUP(V313,Minimas!$C$3:$CD$12,9,FALSE)</f>
        <v>#VALUE!</v>
      </c>
      <c r="AJ313" s="113" t="e">
        <f>T313-HLOOKUP(V313,Minimas!$C$3:$CD$12,10,FALSE)</f>
        <v>#VALUE!</v>
      </c>
      <c r="AK313" s="114" t="str">
        <f t="shared" si="45"/>
        <v xml:space="preserve"> </v>
      </c>
      <c r="AL313" s="114"/>
      <c r="AM313" s="114" t="str">
        <f t="shared" si="46"/>
        <v xml:space="preserve"> </v>
      </c>
      <c r="AN313" s="114" t="str">
        <f t="shared" si="47"/>
        <v xml:space="preserve"> </v>
      </c>
      <c r="AO313" s="40"/>
      <c r="AP313" s="40"/>
      <c r="AQ313" s="40"/>
      <c r="AR313" s="40"/>
      <c r="AS313" s="40"/>
      <c r="AT313" s="40"/>
      <c r="AU313" s="40"/>
      <c r="AV313" s="40"/>
      <c r="AW313" s="40"/>
      <c r="AX313" s="40"/>
      <c r="AY313" s="40"/>
      <c r="AZ313" s="40"/>
      <c r="BA313" s="40"/>
      <c r="BB313" s="40"/>
      <c r="BC313" s="40"/>
      <c r="BD313" s="40"/>
      <c r="BE313" s="40"/>
      <c r="BF313" s="40"/>
      <c r="BG313" s="40"/>
      <c r="BH313" s="40"/>
      <c r="BI313" s="40"/>
      <c r="BJ313" s="40"/>
      <c r="BK313" s="40"/>
      <c r="BL313" s="40"/>
      <c r="BM313" s="40"/>
      <c r="BN313" s="40"/>
      <c r="BO313" s="40"/>
      <c r="BP313" s="40"/>
      <c r="BQ313" s="40"/>
      <c r="BR313" s="40"/>
      <c r="BS313" s="40"/>
      <c r="BT313" s="40"/>
      <c r="BU313" s="40"/>
      <c r="BV313" s="40"/>
      <c r="BW313" s="40"/>
      <c r="BX313" s="40"/>
      <c r="BY313" s="40"/>
      <c r="BZ313" s="40"/>
      <c r="CA313" s="40"/>
      <c r="CB313" s="40"/>
      <c r="CC313" s="40"/>
      <c r="CD313" s="40"/>
      <c r="CE313" s="40"/>
      <c r="CF313" s="40"/>
      <c r="CG313" s="40"/>
      <c r="CH313" s="40"/>
      <c r="CI313" s="40"/>
      <c r="CJ313" s="40"/>
      <c r="CK313" s="40"/>
      <c r="CL313" s="40"/>
      <c r="CM313" s="40"/>
      <c r="CN313" s="40"/>
      <c r="CO313" s="40"/>
      <c r="CP313" s="40"/>
      <c r="CQ313" s="40"/>
      <c r="CR313" s="40"/>
      <c r="CS313" s="40"/>
      <c r="CT313" s="40"/>
      <c r="CU313" s="40"/>
      <c r="CV313" s="40"/>
      <c r="CW313" s="40"/>
      <c r="CX313" s="40"/>
      <c r="CY313" s="40"/>
      <c r="CZ313" s="40"/>
      <c r="DA313" s="40"/>
      <c r="DB313" s="40"/>
      <c r="DC313" s="40"/>
    </row>
    <row r="314" spans="2:107" s="5" customFormat="1" ht="30" customHeight="1" x14ac:dyDescent="0.2">
      <c r="B314" s="83"/>
      <c r="C314" s="86"/>
      <c r="D314" s="87"/>
      <c r="E314" s="89"/>
      <c r="F314" s="117"/>
      <c r="G314" s="118"/>
      <c r="H314" s="91"/>
      <c r="I314" s="94"/>
      <c r="J314" s="95"/>
      <c r="K314" s="81"/>
      <c r="L314" s="100"/>
      <c r="M314" s="101"/>
      <c r="N314" s="101"/>
      <c r="O314" s="102" t="str">
        <f t="shared" si="40"/>
        <v/>
      </c>
      <c r="P314" s="100"/>
      <c r="Q314" s="101"/>
      <c r="R314" s="101"/>
      <c r="S314" s="102" t="str">
        <f t="shared" si="41"/>
        <v/>
      </c>
      <c r="T314" s="104" t="str">
        <f t="shared" si="42"/>
        <v/>
      </c>
      <c r="U314" s="105" t="str">
        <f t="shared" si="43"/>
        <v xml:space="preserve">   </v>
      </c>
      <c r="V314" s="106" t="str">
        <f>IF(E314=0," ",IF(E314="H",IF(H314&lt;2000,VLOOKUP(K314,Minimas!$A$15:$G$29,7),IF(AND(H314&gt;1999,H314&lt;2003),VLOOKUP(K314,Minimas!$A$15:$G$29,6),IF(AND(H314&gt;2002,H314&lt;2005),VLOOKUP(K314,Minimas!$A$15:$G$29,5),IF(AND(H314&gt;2004,H314&lt;2007),VLOOKUP(K314,Minimas!$A$15:$G$29,4),VLOOKUP(K314,Minimas!$A$15:$G$29,3))))),IF(H314&lt;2000,VLOOKUP(K314,Minimas!$H$15:$N$29,7),IF(AND(H314&gt;1999,H314&lt;2003),VLOOKUP(K314,Minimas!$H$15:$N$29,6),IF(AND(H314&gt;2002,H314&lt;2005),VLOOKUP(K314,Minimas!$H$15:$N$29,5),IF(AND(H314&gt;2004,H314&lt;2007),VLOOKUP(K314,Minimas!$H$15:$N$29,4),VLOOKUP(K314,Minimas!$H$15:$N$29,3)))))))</f>
        <v xml:space="preserve"> </v>
      </c>
      <c r="W314" s="107" t="str">
        <f t="shared" si="44"/>
        <v/>
      </c>
      <c r="X314" s="42"/>
      <c r="Y314" s="42"/>
      <c r="AB314" s="113" t="e">
        <f>T314-HLOOKUP(V314,Minimas!$C$3:$CD$12,2,FALSE)</f>
        <v>#VALUE!</v>
      </c>
      <c r="AC314" s="113" t="e">
        <f>T314-HLOOKUP(V314,Minimas!$C$3:$CD$12,3,FALSE)</f>
        <v>#VALUE!</v>
      </c>
      <c r="AD314" s="113" t="e">
        <f>T314-HLOOKUP(V314,Minimas!$C$3:$CD$12,4,FALSE)</f>
        <v>#VALUE!</v>
      </c>
      <c r="AE314" s="113" t="e">
        <f>T314-HLOOKUP(V314,Minimas!$C$3:$CD$12,5,FALSE)</f>
        <v>#VALUE!</v>
      </c>
      <c r="AF314" s="113" t="e">
        <f>T314-HLOOKUP(V314,Minimas!$C$3:$CD$12,6,FALSE)</f>
        <v>#VALUE!</v>
      </c>
      <c r="AG314" s="113" t="e">
        <f>T314-HLOOKUP(V314,Minimas!$C$3:$CD$12,7,FALSE)</f>
        <v>#VALUE!</v>
      </c>
      <c r="AH314" s="113" t="e">
        <f>T314-HLOOKUP(V314,Minimas!$C$3:$CD$12,8,FALSE)</f>
        <v>#VALUE!</v>
      </c>
      <c r="AI314" s="113" t="e">
        <f>T314-HLOOKUP(V314,Minimas!$C$3:$CD$12,9,FALSE)</f>
        <v>#VALUE!</v>
      </c>
      <c r="AJ314" s="113" t="e">
        <f>T314-HLOOKUP(V314,Minimas!$C$3:$CD$12,10,FALSE)</f>
        <v>#VALUE!</v>
      </c>
      <c r="AK314" s="114" t="str">
        <f t="shared" si="45"/>
        <v xml:space="preserve"> </v>
      </c>
      <c r="AL314" s="114"/>
      <c r="AM314" s="114" t="str">
        <f t="shared" si="46"/>
        <v xml:space="preserve"> </v>
      </c>
      <c r="AN314" s="114" t="str">
        <f t="shared" si="47"/>
        <v xml:space="preserve"> </v>
      </c>
      <c r="AO314" s="40"/>
      <c r="AP314" s="40"/>
      <c r="AQ314" s="40"/>
      <c r="AR314" s="40"/>
      <c r="AS314" s="40"/>
      <c r="AT314" s="40"/>
      <c r="AU314" s="40"/>
      <c r="AV314" s="40"/>
      <c r="AW314" s="40"/>
      <c r="AX314" s="40"/>
      <c r="AY314" s="40"/>
      <c r="AZ314" s="40"/>
      <c r="BA314" s="40"/>
      <c r="BB314" s="40"/>
      <c r="BC314" s="40"/>
      <c r="BD314" s="40"/>
      <c r="BE314" s="40"/>
      <c r="BF314" s="40"/>
      <c r="BG314" s="40"/>
      <c r="BH314" s="40"/>
      <c r="BI314" s="40"/>
      <c r="BJ314" s="40"/>
      <c r="BK314" s="40"/>
      <c r="BL314" s="40"/>
      <c r="BM314" s="40"/>
      <c r="BN314" s="40"/>
      <c r="BO314" s="40"/>
      <c r="BP314" s="40"/>
      <c r="BQ314" s="40"/>
      <c r="BR314" s="40"/>
      <c r="BS314" s="40"/>
      <c r="BT314" s="40"/>
      <c r="BU314" s="40"/>
      <c r="BV314" s="40"/>
      <c r="BW314" s="40"/>
      <c r="BX314" s="40"/>
      <c r="BY314" s="40"/>
      <c r="BZ314" s="40"/>
      <c r="CA314" s="40"/>
      <c r="CB314" s="40"/>
      <c r="CC314" s="40"/>
      <c r="CD314" s="40"/>
      <c r="CE314" s="40"/>
      <c r="CF314" s="40"/>
      <c r="CG314" s="40"/>
      <c r="CH314" s="40"/>
      <c r="CI314" s="40"/>
      <c r="CJ314" s="40"/>
      <c r="CK314" s="40"/>
      <c r="CL314" s="40"/>
      <c r="CM314" s="40"/>
      <c r="CN314" s="40"/>
      <c r="CO314" s="40"/>
      <c r="CP314" s="40"/>
      <c r="CQ314" s="40"/>
      <c r="CR314" s="40"/>
      <c r="CS314" s="40"/>
      <c r="CT314" s="40"/>
      <c r="CU314" s="40"/>
      <c r="CV314" s="40"/>
      <c r="CW314" s="40"/>
      <c r="CX314" s="40"/>
      <c r="CY314" s="40"/>
      <c r="CZ314" s="40"/>
      <c r="DA314" s="40"/>
      <c r="DB314" s="40"/>
      <c r="DC314" s="40"/>
    </row>
    <row r="315" spans="2:107" s="5" customFormat="1" ht="30" customHeight="1" x14ac:dyDescent="0.2">
      <c r="B315" s="83"/>
      <c r="C315" s="86"/>
      <c r="D315" s="87"/>
      <c r="E315" s="89"/>
      <c r="F315" s="117"/>
      <c r="G315" s="118"/>
      <c r="H315" s="91"/>
      <c r="I315" s="94"/>
      <c r="J315" s="95"/>
      <c r="K315" s="81"/>
      <c r="L315" s="100"/>
      <c r="M315" s="101"/>
      <c r="N315" s="101"/>
      <c r="O315" s="102" t="str">
        <f t="shared" si="40"/>
        <v/>
      </c>
      <c r="P315" s="100"/>
      <c r="Q315" s="101"/>
      <c r="R315" s="101"/>
      <c r="S315" s="102" t="str">
        <f t="shared" si="41"/>
        <v/>
      </c>
      <c r="T315" s="104" t="str">
        <f t="shared" si="42"/>
        <v/>
      </c>
      <c r="U315" s="105" t="str">
        <f t="shared" si="43"/>
        <v xml:space="preserve">   </v>
      </c>
      <c r="V315" s="106" t="str">
        <f>IF(E315=0," ",IF(E315="H",IF(H315&lt;2000,VLOOKUP(K315,Minimas!$A$15:$G$29,7),IF(AND(H315&gt;1999,H315&lt;2003),VLOOKUP(K315,Minimas!$A$15:$G$29,6),IF(AND(H315&gt;2002,H315&lt;2005),VLOOKUP(K315,Minimas!$A$15:$G$29,5),IF(AND(H315&gt;2004,H315&lt;2007),VLOOKUP(K315,Minimas!$A$15:$G$29,4),VLOOKUP(K315,Minimas!$A$15:$G$29,3))))),IF(H315&lt;2000,VLOOKUP(K315,Minimas!$H$15:$N$29,7),IF(AND(H315&gt;1999,H315&lt;2003),VLOOKUP(K315,Minimas!$H$15:$N$29,6),IF(AND(H315&gt;2002,H315&lt;2005),VLOOKUP(K315,Minimas!$H$15:$N$29,5),IF(AND(H315&gt;2004,H315&lt;2007),VLOOKUP(K315,Minimas!$H$15:$N$29,4),VLOOKUP(K315,Minimas!$H$15:$N$29,3)))))))</f>
        <v xml:space="preserve"> </v>
      </c>
      <c r="W315" s="107" t="str">
        <f t="shared" si="44"/>
        <v/>
      </c>
      <c r="X315" s="42"/>
      <c r="Y315" s="42"/>
      <c r="AB315" s="113" t="e">
        <f>T315-HLOOKUP(V315,Minimas!$C$3:$CD$12,2,FALSE)</f>
        <v>#VALUE!</v>
      </c>
      <c r="AC315" s="113" t="e">
        <f>T315-HLOOKUP(V315,Minimas!$C$3:$CD$12,3,FALSE)</f>
        <v>#VALUE!</v>
      </c>
      <c r="AD315" s="113" t="e">
        <f>T315-HLOOKUP(V315,Minimas!$C$3:$CD$12,4,FALSE)</f>
        <v>#VALUE!</v>
      </c>
      <c r="AE315" s="113" t="e">
        <f>T315-HLOOKUP(V315,Minimas!$C$3:$CD$12,5,FALSE)</f>
        <v>#VALUE!</v>
      </c>
      <c r="AF315" s="113" t="e">
        <f>T315-HLOOKUP(V315,Minimas!$C$3:$CD$12,6,FALSE)</f>
        <v>#VALUE!</v>
      </c>
      <c r="AG315" s="113" t="e">
        <f>T315-HLOOKUP(V315,Minimas!$C$3:$CD$12,7,FALSE)</f>
        <v>#VALUE!</v>
      </c>
      <c r="AH315" s="113" t="e">
        <f>T315-HLOOKUP(V315,Minimas!$C$3:$CD$12,8,FALSE)</f>
        <v>#VALUE!</v>
      </c>
      <c r="AI315" s="113" t="e">
        <f>T315-HLOOKUP(V315,Minimas!$C$3:$CD$12,9,FALSE)</f>
        <v>#VALUE!</v>
      </c>
      <c r="AJ315" s="113" t="e">
        <f>T315-HLOOKUP(V315,Minimas!$C$3:$CD$12,10,FALSE)</f>
        <v>#VALUE!</v>
      </c>
      <c r="AK315" s="114" t="str">
        <f t="shared" si="45"/>
        <v xml:space="preserve"> </v>
      </c>
      <c r="AL315" s="114"/>
      <c r="AM315" s="114" t="str">
        <f t="shared" si="46"/>
        <v xml:space="preserve"> </v>
      </c>
      <c r="AN315" s="114" t="str">
        <f t="shared" si="47"/>
        <v xml:space="preserve"> </v>
      </c>
      <c r="AO315" s="40"/>
      <c r="AP315" s="40"/>
      <c r="AQ315" s="40"/>
      <c r="AR315" s="40"/>
      <c r="AS315" s="40"/>
      <c r="AT315" s="40"/>
      <c r="AU315" s="40"/>
      <c r="AV315" s="40"/>
      <c r="AW315" s="40"/>
      <c r="AX315" s="40"/>
      <c r="AY315" s="40"/>
      <c r="AZ315" s="40"/>
      <c r="BA315" s="40"/>
      <c r="BB315" s="40"/>
      <c r="BC315" s="40"/>
      <c r="BD315" s="40"/>
      <c r="BE315" s="40"/>
      <c r="BF315" s="40"/>
      <c r="BG315" s="40"/>
      <c r="BH315" s="40"/>
      <c r="BI315" s="40"/>
      <c r="BJ315" s="40"/>
      <c r="BK315" s="40"/>
      <c r="BL315" s="40"/>
      <c r="BM315" s="40"/>
      <c r="BN315" s="40"/>
      <c r="BO315" s="40"/>
      <c r="BP315" s="40"/>
      <c r="BQ315" s="40"/>
      <c r="BR315" s="40"/>
      <c r="BS315" s="40"/>
      <c r="BT315" s="40"/>
      <c r="BU315" s="40"/>
      <c r="BV315" s="40"/>
      <c r="BW315" s="40"/>
      <c r="BX315" s="40"/>
      <c r="BY315" s="40"/>
      <c r="BZ315" s="40"/>
      <c r="CA315" s="40"/>
      <c r="CB315" s="40"/>
      <c r="CC315" s="40"/>
      <c r="CD315" s="40"/>
      <c r="CE315" s="40"/>
      <c r="CF315" s="40"/>
      <c r="CG315" s="40"/>
      <c r="CH315" s="40"/>
      <c r="CI315" s="40"/>
      <c r="CJ315" s="40"/>
      <c r="CK315" s="40"/>
      <c r="CL315" s="40"/>
      <c r="CM315" s="40"/>
      <c r="CN315" s="40"/>
      <c r="CO315" s="40"/>
      <c r="CP315" s="40"/>
      <c r="CQ315" s="40"/>
      <c r="CR315" s="40"/>
      <c r="CS315" s="40"/>
      <c r="CT315" s="40"/>
      <c r="CU315" s="40"/>
      <c r="CV315" s="40"/>
      <c r="CW315" s="40"/>
      <c r="CX315" s="40"/>
      <c r="CY315" s="40"/>
      <c r="CZ315" s="40"/>
      <c r="DA315" s="40"/>
      <c r="DB315" s="40"/>
      <c r="DC315" s="40"/>
    </row>
    <row r="316" spans="2:107" s="5" customFormat="1" ht="30" customHeight="1" x14ac:dyDescent="0.2">
      <c r="B316" s="83"/>
      <c r="C316" s="86"/>
      <c r="D316" s="87"/>
      <c r="E316" s="89"/>
      <c r="F316" s="117"/>
      <c r="G316" s="118"/>
      <c r="H316" s="91"/>
      <c r="I316" s="94"/>
      <c r="J316" s="95"/>
      <c r="K316" s="81"/>
      <c r="L316" s="100"/>
      <c r="M316" s="101"/>
      <c r="N316" s="101"/>
      <c r="O316" s="102" t="str">
        <f t="shared" si="40"/>
        <v/>
      </c>
      <c r="P316" s="100"/>
      <c r="Q316" s="101"/>
      <c r="R316" s="101"/>
      <c r="S316" s="102" t="str">
        <f t="shared" si="41"/>
        <v/>
      </c>
      <c r="T316" s="104" t="str">
        <f t="shared" si="42"/>
        <v/>
      </c>
      <c r="U316" s="105" t="str">
        <f t="shared" si="43"/>
        <v xml:space="preserve">   </v>
      </c>
      <c r="V316" s="106" t="str">
        <f>IF(E316=0," ",IF(E316="H",IF(H316&lt;2000,VLOOKUP(K316,Minimas!$A$15:$G$29,7),IF(AND(H316&gt;1999,H316&lt;2003),VLOOKUP(K316,Minimas!$A$15:$G$29,6),IF(AND(H316&gt;2002,H316&lt;2005),VLOOKUP(K316,Minimas!$A$15:$G$29,5),IF(AND(H316&gt;2004,H316&lt;2007),VLOOKUP(K316,Minimas!$A$15:$G$29,4),VLOOKUP(K316,Minimas!$A$15:$G$29,3))))),IF(H316&lt;2000,VLOOKUP(K316,Minimas!$H$15:$N$29,7),IF(AND(H316&gt;1999,H316&lt;2003),VLOOKUP(K316,Minimas!$H$15:$N$29,6),IF(AND(H316&gt;2002,H316&lt;2005),VLOOKUP(K316,Minimas!$H$15:$N$29,5),IF(AND(H316&gt;2004,H316&lt;2007),VLOOKUP(K316,Minimas!$H$15:$N$29,4),VLOOKUP(K316,Minimas!$H$15:$N$29,3)))))))</f>
        <v xml:space="preserve"> </v>
      </c>
      <c r="W316" s="107" t="str">
        <f t="shared" si="44"/>
        <v/>
      </c>
      <c r="X316" s="42"/>
      <c r="Y316" s="42"/>
      <c r="AB316" s="113" t="e">
        <f>T316-HLOOKUP(V316,Minimas!$C$3:$CD$12,2,FALSE)</f>
        <v>#VALUE!</v>
      </c>
      <c r="AC316" s="113" t="e">
        <f>T316-HLOOKUP(V316,Minimas!$C$3:$CD$12,3,FALSE)</f>
        <v>#VALUE!</v>
      </c>
      <c r="AD316" s="113" t="e">
        <f>T316-HLOOKUP(V316,Minimas!$C$3:$CD$12,4,FALSE)</f>
        <v>#VALUE!</v>
      </c>
      <c r="AE316" s="113" t="e">
        <f>T316-HLOOKUP(V316,Minimas!$C$3:$CD$12,5,FALSE)</f>
        <v>#VALUE!</v>
      </c>
      <c r="AF316" s="113" t="e">
        <f>T316-HLOOKUP(V316,Minimas!$C$3:$CD$12,6,FALSE)</f>
        <v>#VALUE!</v>
      </c>
      <c r="AG316" s="113" t="e">
        <f>T316-HLOOKUP(V316,Minimas!$C$3:$CD$12,7,FALSE)</f>
        <v>#VALUE!</v>
      </c>
      <c r="AH316" s="113" t="e">
        <f>T316-HLOOKUP(V316,Minimas!$C$3:$CD$12,8,FALSE)</f>
        <v>#VALUE!</v>
      </c>
      <c r="AI316" s="113" t="e">
        <f>T316-HLOOKUP(V316,Minimas!$C$3:$CD$12,9,FALSE)</f>
        <v>#VALUE!</v>
      </c>
      <c r="AJ316" s="113" t="e">
        <f>T316-HLOOKUP(V316,Minimas!$C$3:$CD$12,10,FALSE)</f>
        <v>#VALUE!</v>
      </c>
      <c r="AK316" s="114" t="str">
        <f t="shared" si="45"/>
        <v xml:space="preserve"> </v>
      </c>
      <c r="AL316" s="114"/>
      <c r="AM316" s="114" t="str">
        <f t="shared" si="46"/>
        <v xml:space="preserve"> </v>
      </c>
      <c r="AN316" s="114" t="str">
        <f t="shared" si="47"/>
        <v xml:space="preserve"> </v>
      </c>
      <c r="AO316" s="40"/>
      <c r="AP316" s="40"/>
      <c r="AQ316" s="40"/>
      <c r="AR316" s="40"/>
      <c r="AS316" s="40"/>
      <c r="AT316" s="40"/>
      <c r="AU316" s="40"/>
      <c r="AV316" s="40"/>
      <c r="AW316" s="40"/>
      <c r="AX316" s="40"/>
      <c r="AY316" s="40"/>
      <c r="AZ316" s="40"/>
      <c r="BA316" s="40"/>
      <c r="BB316" s="40"/>
      <c r="BC316" s="40"/>
      <c r="BD316" s="40"/>
      <c r="BE316" s="40"/>
      <c r="BF316" s="40"/>
      <c r="BG316" s="40"/>
      <c r="BH316" s="40"/>
      <c r="BI316" s="40"/>
      <c r="BJ316" s="40"/>
      <c r="BK316" s="40"/>
      <c r="BL316" s="40"/>
      <c r="BM316" s="40"/>
      <c r="BN316" s="40"/>
      <c r="BO316" s="40"/>
      <c r="BP316" s="40"/>
      <c r="BQ316" s="40"/>
      <c r="BR316" s="40"/>
      <c r="BS316" s="40"/>
      <c r="BT316" s="40"/>
      <c r="BU316" s="40"/>
      <c r="BV316" s="40"/>
      <c r="BW316" s="40"/>
      <c r="BX316" s="40"/>
      <c r="BY316" s="40"/>
      <c r="BZ316" s="40"/>
      <c r="CA316" s="40"/>
      <c r="CB316" s="40"/>
      <c r="CC316" s="40"/>
      <c r="CD316" s="40"/>
      <c r="CE316" s="40"/>
      <c r="CF316" s="40"/>
      <c r="CG316" s="40"/>
      <c r="CH316" s="40"/>
      <c r="CI316" s="40"/>
      <c r="CJ316" s="40"/>
      <c r="CK316" s="40"/>
      <c r="CL316" s="40"/>
      <c r="CM316" s="40"/>
      <c r="CN316" s="40"/>
      <c r="CO316" s="40"/>
      <c r="CP316" s="40"/>
      <c r="CQ316" s="40"/>
      <c r="CR316" s="40"/>
      <c r="CS316" s="40"/>
      <c r="CT316" s="40"/>
      <c r="CU316" s="40"/>
      <c r="CV316" s="40"/>
      <c r="CW316" s="40"/>
      <c r="CX316" s="40"/>
      <c r="CY316" s="40"/>
      <c r="CZ316" s="40"/>
      <c r="DA316" s="40"/>
      <c r="DB316" s="40"/>
      <c r="DC316" s="40"/>
    </row>
    <row r="317" spans="2:107" s="5" customFormat="1" ht="30" customHeight="1" x14ac:dyDescent="0.2">
      <c r="B317" s="83"/>
      <c r="C317" s="86"/>
      <c r="D317" s="87"/>
      <c r="E317" s="89"/>
      <c r="F317" s="117"/>
      <c r="G317" s="118"/>
      <c r="H317" s="91"/>
      <c r="I317" s="94"/>
      <c r="J317" s="95"/>
      <c r="K317" s="81"/>
      <c r="L317" s="100"/>
      <c r="M317" s="101"/>
      <c r="N317" s="101"/>
      <c r="O317" s="102" t="str">
        <f t="shared" si="40"/>
        <v/>
      </c>
      <c r="P317" s="100"/>
      <c r="Q317" s="101"/>
      <c r="R317" s="101"/>
      <c r="S317" s="102" t="str">
        <f t="shared" si="41"/>
        <v/>
      </c>
      <c r="T317" s="104" t="str">
        <f t="shared" si="42"/>
        <v/>
      </c>
      <c r="U317" s="105" t="str">
        <f t="shared" si="43"/>
        <v xml:space="preserve">   </v>
      </c>
      <c r="V317" s="106" t="str">
        <f>IF(E317=0," ",IF(E317="H",IF(H317&lt;2000,VLOOKUP(K317,Minimas!$A$15:$G$29,7),IF(AND(H317&gt;1999,H317&lt;2003),VLOOKUP(K317,Minimas!$A$15:$G$29,6),IF(AND(H317&gt;2002,H317&lt;2005),VLOOKUP(K317,Minimas!$A$15:$G$29,5),IF(AND(H317&gt;2004,H317&lt;2007),VLOOKUP(K317,Minimas!$A$15:$G$29,4),VLOOKUP(K317,Minimas!$A$15:$G$29,3))))),IF(H317&lt;2000,VLOOKUP(K317,Minimas!$H$15:$N$29,7),IF(AND(H317&gt;1999,H317&lt;2003),VLOOKUP(K317,Minimas!$H$15:$N$29,6),IF(AND(H317&gt;2002,H317&lt;2005),VLOOKUP(K317,Minimas!$H$15:$N$29,5),IF(AND(H317&gt;2004,H317&lt;2007),VLOOKUP(K317,Minimas!$H$15:$N$29,4),VLOOKUP(K317,Minimas!$H$15:$N$29,3)))))))</f>
        <v xml:space="preserve"> </v>
      </c>
      <c r="W317" s="107" t="str">
        <f t="shared" si="44"/>
        <v/>
      </c>
      <c r="X317" s="42"/>
      <c r="Y317" s="42"/>
      <c r="AB317" s="113" t="e">
        <f>T317-HLOOKUP(V317,Minimas!$C$3:$CD$12,2,FALSE)</f>
        <v>#VALUE!</v>
      </c>
      <c r="AC317" s="113" t="e">
        <f>T317-HLOOKUP(V317,Minimas!$C$3:$CD$12,3,FALSE)</f>
        <v>#VALUE!</v>
      </c>
      <c r="AD317" s="113" t="e">
        <f>T317-HLOOKUP(V317,Minimas!$C$3:$CD$12,4,FALSE)</f>
        <v>#VALUE!</v>
      </c>
      <c r="AE317" s="113" t="e">
        <f>T317-HLOOKUP(V317,Minimas!$C$3:$CD$12,5,FALSE)</f>
        <v>#VALUE!</v>
      </c>
      <c r="AF317" s="113" t="e">
        <f>T317-HLOOKUP(V317,Minimas!$C$3:$CD$12,6,FALSE)</f>
        <v>#VALUE!</v>
      </c>
      <c r="AG317" s="113" t="e">
        <f>T317-HLOOKUP(V317,Minimas!$C$3:$CD$12,7,FALSE)</f>
        <v>#VALUE!</v>
      </c>
      <c r="AH317" s="113" t="e">
        <f>T317-HLOOKUP(V317,Minimas!$C$3:$CD$12,8,FALSE)</f>
        <v>#VALUE!</v>
      </c>
      <c r="AI317" s="113" t="e">
        <f>T317-HLOOKUP(V317,Minimas!$C$3:$CD$12,9,FALSE)</f>
        <v>#VALUE!</v>
      </c>
      <c r="AJ317" s="113" t="e">
        <f>T317-HLOOKUP(V317,Minimas!$C$3:$CD$12,10,FALSE)</f>
        <v>#VALUE!</v>
      </c>
      <c r="AK317" s="114" t="str">
        <f t="shared" si="45"/>
        <v xml:space="preserve"> </v>
      </c>
      <c r="AL317" s="114"/>
      <c r="AM317" s="114" t="str">
        <f t="shared" si="46"/>
        <v xml:space="preserve"> </v>
      </c>
      <c r="AN317" s="114" t="str">
        <f t="shared" si="47"/>
        <v xml:space="preserve"> </v>
      </c>
      <c r="AO317" s="40"/>
      <c r="AP317" s="40"/>
      <c r="AQ317" s="40"/>
      <c r="AR317" s="40"/>
      <c r="AS317" s="40"/>
      <c r="AT317" s="40"/>
      <c r="AU317" s="40"/>
      <c r="AV317" s="40"/>
      <c r="AW317" s="40"/>
      <c r="AX317" s="40"/>
      <c r="AY317" s="40"/>
      <c r="AZ317" s="40"/>
      <c r="BA317" s="40"/>
      <c r="BB317" s="40"/>
      <c r="BC317" s="40"/>
      <c r="BD317" s="40"/>
      <c r="BE317" s="40"/>
      <c r="BF317" s="40"/>
      <c r="BG317" s="40"/>
      <c r="BH317" s="40"/>
      <c r="BI317" s="40"/>
      <c r="BJ317" s="40"/>
      <c r="BK317" s="40"/>
      <c r="BL317" s="40"/>
      <c r="BM317" s="40"/>
      <c r="BN317" s="40"/>
      <c r="BO317" s="40"/>
      <c r="BP317" s="40"/>
      <c r="BQ317" s="40"/>
      <c r="BR317" s="40"/>
      <c r="BS317" s="40"/>
      <c r="BT317" s="40"/>
      <c r="BU317" s="40"/>
      <c r="BV317" s="40"/>
      <c r="BW317" s="40"/>
      <c r="BX317" s="40"/>
      <c r="BY317" s="40"/>
      <c r="BZ317" s="40"/>
      <c r="CA317" s="40"/>
      <c r="CB317" s="40"/>
      <c r="CC317" s="40"/>
      <c r="CD317" s="40"/>
      <c r="CE317" s="40"/>
      <c r="CF317" s="40"/>
      <c r="CG317" s="40"/>
      <c r="CH317" s="40"/>
      <c r="CI317" s="40"/>
      <c r="CJ317" s="40"/>
      <c r="CK317" s="40"/>
      <c r="CL317" s="40"/>
      <c r="CM317" s="40"/>
      <c r="CN317" s="40"/>
      <c r="CO317" s="40"/>
      <c r="CP317" s="40"/>
      <c r="CQ317" s="40"/>
      <c r="CR317" s="40"/>
      <c r="CS317" s="40"/>
      <c r="CT317" s="40"/>
      <c r="CU317" s="40"/>
      <c r="CV317" s="40"/>
      <c r="CW317" s="40"/>
      <c r="CX317" s="40"/>
      <c r="CY317" s="40"/>
      <c r="CZ317" s="40"/>
      <c r="DA317" s="40"/>
      <c r="DB317" s="40"/>
      <c r="DC317" s="40"/>
    </row>
    <row r="318" spans="2:107" s="5" customFormat="1" ht="30" customHeight="1" x14ac:dyDescent="0.2">
      <c r="B318" s="83"/>
      <c r="C318" s="86"/>
      <c r="D318" s="87"/>
      <c r="E318" s="89"/>
      <c r="F318" s="117"/>
      <c r="G318" s="118"/>
      <c r="H318" s="91"/>
      <c r="I318" s="94"/>
      <c r="J318" s="95"/>
      <c r="K318" s="81"/>
      <c r="L318" s="100"/>
      <c r="M318" s="101"/>
      <c r="N318" s="101"/>
      <c r="O318" s="102" t="str">
        <f t="shared" si="40"/>
        <v/>
      </c>
      <c r="P318" s="100"/>
      <c r="Q318" s="101"/>
      <c r="R318" s="101"/>
      <c r="S318" s="102" t="str">
        <f t="shared" si="41"/>
        <v/>
      </c>
      <c r="T318" s="104" t="str">
        <f t="shared" si="42"/>
        <v/>
      </c>
      <c r="U318" s="105" t="str">
        <f t="shared" si="43"/>
        <v xml:space="preserve">   </v>
      </c>
      <c r="V318" s="106" t="str">
        <f>IF(E318=0," ",IF(E318="H",IF(H318&lt;2000,VLOOKUP(K318,Minimas!$A$15:$G$29,7),IF(AND(H318&gt;1999,H318&lt;2003),VLOOKUP(K318,Minimas!$A$15:$G$29,6),IF(AND(H318&gt;2002,H318&lt;2005),VLOOKUP(K318,Minimas!$A$15:$G$29,5),IF(AND(H318&gt;2004,H318&lt;2007),VLOOKUP(K318,Minimas!$A$15:$G$29,4),VLOOKUP(K318,Minimas!$A$15:$G$29,3))))),IF(H318&lt;2000,VLOOKUP(K318,Minimas!$H$15:$N$29,7),IF(AND(H318&gt;1999,H318&lt;2003),VLOOKUP(K318,Minimas!$H$15:$N$29,6),IF(AND(H318&gt;2002,H318&lt;2005),VLOOKUP(K318,Minimas!$H$15:$N$29,5),IF(AND(H318&gt;2004,H318&lt;2007),VLOOKUP(K318,Minimas!$H$15:$N$29,4),VLOOKUP(K318,Minimas!$H$15:$N$29,3)))))))</f>
        <v xml:space="preserve"> </v>
      </c>
      <c r="W318" s="107" t="str">
        <f t="shared" si="44"/>
        <v/>
      </c>
      <c r="X318" s="42"/>
      <c r="Y318" s="42"/>
      <c r="AB318" s="113" t="e">
        <f>T318-HLOOKUP(V318,Minimas!$C$3:$CD$12,2,FALSE)</f>
        <v>#VALUE!</v>
      </c>
      <c r="AC318" s="113" t="e">
        <f>T318-HLOOKUP(V318,Minimas!$C$3:$CD$12,3,FALSE)</f>
        <v>#VALUE!</v>
      </c>
      <c r="AD318" s="113" t="e">
        <f>T318-HLOOKUP(V318,Minimas!$C$3:$CD$12,4,FALSE)</f>
        <v>#VALUE!</v>
      </c>
      <c r="AE318" s="113" t="e">
        <f>T318-HLOOKUP(V318,Minimas!$C$3:$CD$12,5,FALSE)</f>
        <v>#VALUE!</v>
      </c>
      <c r="AF318" s="113" t="e">
        <f>T318-HLOOKUP(V318,Minimas!$C$3:$CD$12,6,FALSE)</f>
        <v>#VALUE!</v>
      </c>
      <c r="AG318" s="113" t="e">
        <f>T318-HLOOKUP(V318,Minimas!$C$3:$CD$12,7,FALSE)</f>
        <v>#VALUE!</v>
      </c>
      <c r="AH318" s="113" t="e">
        <f>T318-HLOOKUP(V318,Minimas!$C$3:$CD$12,8,FALSE)</f>
        <v>#VALUE!</v>
      </c>
      <c r="AI318" s="113" t="e">
        <f>T318-HLOOKUP(V318,Minimas!$C$3:$CD$12,9,FALSE)</f>
        <v>#VALUE!</v>
      </c>
      <c r="AJ318" s="113" t="e">
        <f>T318-HLOOKUP(V318,Minimas!$C$3:$CD$12,10,FALSE)</f>
        <v>#VALUE!</v>
      </c>
      <c r="AK318" s="114" t="str">
        <f t="shared" si="45"/>
        <v xml:space="preserve"> </v>
      </c>
      <c r="AL318" s="114"/>
      <c r="AM318" s="114" t="str">
        <f t="shared" si="46"/>
        <v xml:space="preserve"> </v>
      </c>
      <c r="AN318" s="114" t="str">
        <f t="shared" si="47"/>
        <v xml:space="preserve"> </v>
      </c>
      <c r="AO318" s="40"/>
      <c r="AP318" s="40"/>
      <c r="AQ318" s="40"/>
      <c r="AR318" s="40"/>
      <c r="AS318" s="40"/>
      <c r="AT318" s="40"/>
      <c r="AU318" s="40"/>
      <c r="AV318" s="40"/>
      <c r="AW318" s="40"/>
      <c r="AX318" s="40"/>
      <c r="AY318" s="40"/>
      <c r="AZ318" s="40"/>
      <c r="BA318" s="40"/>
      <c r="BB318" s="40"/>
      <c r="BC318" s="40"/>
      <c r="BD318" s="40"/>
      <c r="BE318" s="40"/>
      <c r="BF318" s="40"/>
      <c r="BG318" s="40"/>
      <c r="BH318" s="40"/>
      <c r="BI318" s="40"/>
      <c r="BJ318" s="40"/>
      <c r="BK318" s="40"/>
      <c r="BL318" s="40"/>
      <c r="BM318" s="40"/>
      <c r="BN318" s="40"/>
      <c r="BO318" s="40"/>
      <c r="BP318" s="40"/>
      <c r="BQ318" s="40"/>
      <c r="BR318" s="40"/>
      <c r="BS318" s="40"/>
      <c r="BT318" s="40"/>
      <c r="BU318" s="40"/>
      <c r="BV318" s="40"/>
      <c r="BW318" s="40"/>
      <c r="BX318" s="40"/>
      <c r="BY318" s="40"/>
      <c r="BZ318" s="40"/>
      <c r="CA318" s="40"/>
      <c r="CB318" s="40"/>
      <c r="CC318" s="40"/>
      <c r="CD318" s="40"/>
      <c r="CE318" s="40"/>
      <c r="CF318" s="40"/>
      <c r="CG318" s="40"/>
      <c r="CH318" s="40"/>
      <c r="CI318" s="40"/>
      <c r="CJ318" s="40"/>
      <c r="CK318" s="40"/>
      <c r="CL318" s="40"/>
      <c r="CM318" s="40"/>
      <c r="CN318" s="40"/>
      <c r="CO318" s="40"/>
      <c r="CP318" s="40"/>
      <c r="CQ318" s="40"/>
      <c r="CR318" s="40"/>
      <c r="CS318" s="40"/>
      <c r="CT318" s="40"/>
      <c r="CU318" s="40"/>
      <c r="CV318" s="40"/>
      <c r="CW318" s="40"/>
      <c r="CX318" s="40"/>
      <c r="CY318" s="40"/>
      <c r="CZ318" s="40"/>
      <c r="DA318" s="40"/>
      <c r="DB318" s="40"/>
      <c r="DC318" s="40"/>
    </row>
    <row r="319" spans="2:107" s="5" customFormat="1" ht="30" customHeight="1" x14ac:dyDescent="0.2">
      <c r="B319" s="83"/>
      <c r="C319" s="86"/>
      <c r="D319" s="87"/>
      <c r="E319" s="89"/>
      <c r="F319" s="117"/>
      <c r="G319" s="118"/>
      <c r="H319" s="91"/>
      <c r="I319" s="94"/>
      <c r="J319" s="95"/>
      <c r="K319" s="81"/>
      <c r="L319" s="100"/>
      <c r="M319" s="101"/>
      <c r="N319" s="101"/>
      <c r="O319" s="102" t="str">
        <f t="shared" si="40"/>
        <v/>
      </c>
      <c r="P319" s="100"/>
      <c r="Q319" s="101"/>
      <c r="R319" s="101"/>
      <c r="S319" s="102" t="str">
        <f t="shared" si="41"/>
        <v/>
      </c>
      <c r="T319" s="104" t="str">
        <f t="shared" si="42"/>
        <v/>
      </c>
      <c r="U319" s="105" t="str">
        <f t="shared" si="43"/>
        <v xml:space="preserve">   </v>
      </c>
      <c r="V319" s="106" t="str">
        <f>IF(E319=0," ",IF(E319="H",IF(H319&lt;2000,VLOOKUP(K319,Minimas!$A$15:$G$29,7),IF(AND(H319&gt;1999,H319&lt;2003),VLOOKUP(K319,Minimas!$A$15:$G$29,6),IF(AND(H319&gt;2002,H319&lt;2005),VLOOKUP(K319,Minimas!$A$15:$G$29,5),IF(AND(H319&gt;2004,H319&lt;2007),VLOOKUP(K319,Minimas!$A$15:$G$29,4),VLOOKUP(K319,Minimas!$A$15:$G$29,3))))),IF(H319&lt;2000,VLOOKUP(K319,Minimas!$H$15:$N$29,7),IF(AND(H319&gt;1999,H319&lt;2003),VLOOKUP(K319,Minimas!$H$15:$N$29,6),IF(AND(H319&gt;2002,H319&lt;2005),VLOOKUP(K319,Minimas!$H$15:$N$29,5),IF(AND(H319&gt;2004,H319&lt;2007),VLOOKUP(K319,Minimas!$H$15:$N$29,4),VLOOKUP(K319,Minimas!$H$15:$N$29,3)))))))</f>
        <v xml:space="preserve"> </v>
      </c>
      <c r="W319" s="107" t="str">
        <f t="shared" si="44"/>
        <v/>
      </c>
      <c r="X319" s="42"/>
      <c r="Y319" s="42"/>
      <c r="AB319" s="113" t="e">
        <f>T319-HLOOKUP(V319,Minimas!$C$3:$CD$12,2,FALSE)</f>
        <v>#VALUE!</v>
      </c>
      <c r="AC319" s="113" t="e">
        <f>T319-HLOOKUP(V319,Minimas!$C$3:$CD$12,3,FALSE)</f>
        <v>#VALUE!</v>
      </c>
      <c r="AD319" s="113" t="e">
        <f>T319-HLOOKUP(V319,Minimas!$C$3:$CD$12,4,FALSE)</f>
        <v>#VALUE!</v>
      </c>
      <c r="AE319" s="113" t="e">
        <f>T319-HLOOKUP(V319,Minimas!$C$3:$CD$12,5,FALSE)</f>
        <v>#VALUE!</v>
      </c>
      <c r="AF319" s="113" t="e">
        <f>T319-HLOOKUP(V319,Minimas!$C$3:$CD$12,6,FALSE)</f>
        <v>#VALUE!</v>
      </c>
      <c r="AG319" s="113" t="e">
        <f>T319-HLOOKUP(V319,Minimas!$C$3:$CD$12,7,FALSE)</f>
        <v>#VALUE!</v>
      </c>
      <c r="AH319" s="113" t="e">
        <f>T319-HLOOKUP(V319,Minimas!$C$3:$CD$12,8,FALSE)</f>
        <v>#VALUE!</v>
      </c>
      <c r="AI319" s="113" t="e">
        <f>T319-HLOOKUP(V319,Minimas!$C$3:$CD$12,9,FALSE)</f>
        <v>#VALUE!</v>
      </c>
      <c r="AJ319" s="113" t="e">
        <f>T319-HLOOKUP(V319,Minimas!$C$3:$CD$12,10,FALSE)</f>
        <v>#VALUE!</v>
      </c>
      <c r="AK319" s="114" t="str">
        <f t="shared" si="45"/>
        <v xml:space="preserve"> </v>
      </c>
      <c r="AL319" s="114"/>
      <c r="AM319" s="114" t="str">
        <f t="shared" si="46"/>
        <v xml:space="preserve"> </v>
      </c>
      <c r="AN319" s="114" t="str">
        <f t="shared" si="47"/>
        <v xml:space="preserve"> </v>
      </c>
      <c r="AO319" s="40"/>
      <c r="AP319" s="40"/>
      <c r="AQ319" s="40"/>
      <c r="AR319" s="40"/>
      <c r="AS319" s="40"/>
      <c r="AT319" s="40"/>
      <c r="AU319" s="40"/>
      <c r="AV319" s="40"/>
      <c r="AW319" s="40"/>
      <c r="AX319" s="40"/>
      <c r="AY319" s="40"/>
      <c r="AZ319" s="40"/>
      <c r="BA319" s="40"/>
      <c r="BB319" s="40"/>
      <c r="BC319" s="40"/>
      <c r="BD319" s="40"/>
      <c r="BE319" s="40"/>
      <c r="BF319" s="40"/>
      <c r="BG319" s="40"/>
      <c r="BH319" s="40"/>
      <c r="BI319" s="40"/>
      <c r="BJ319" s="40"/>
      <c r="BK319" s="40"/>
      <c r="BL319" s="40"/>
      <c r="BM319" s="40"/>
      <c r="BN319" s="40"/>
      <c r="BO319" s="40"/>
      <c r="BP319" s="40"/>
      <c r="BQ319" s="40"/>
      <c r="BR319" s="40"/>
      <c r="BS319" s="40"/>
      <c r="BT319" s="40"/>
      <c r="BU319" s="40"/>
      <c r="BV319" s="40"/>
      <c r="BW319" s="40"/>
      <c r="BX319" s="40"/>
      <c r="BY319" s="40"/>
      <c r="BZ319" s="40"/>
      <c r="CA319" s="40"/>
      <c r="CB319" s="40"/>
      <c r="CC319" s="40"/>
      <c r="CD319" s="40"/>
      <c r="CE319" s="40"/>
      <c r="CF319" s="40"/>
      <c r="CG319" s="40"/>
      <c r="CH319" s="40"/>
      <c r="CI319" s="40"/>
      <c r="CJ319" s="40"/>
      <c r="CK319" s="40"/>
      <c r="CL319" s="40"/>
      <c r="CM319" s="40"/>
      <c r="CN319" s="40"/>
      <c r="CO319" s="40"/>
      <c r="CP319" s="40"/>
      <c r="CQ319" s="40"/>
      <c r="CR319" s="40"/>
      <c r="CS319" s="40"/>
      <c r="CT319" s="40"/>
      <c r="CU319" s="40"/>
      <c r="CV319" s="40"/>
      <c r="CW319" s="40"/>
      <c r="CX319" s="40"/>
      <c r="CY319" s="40"/>
      <c r="CZ319" s="40"/>
      <c r="DA319" s="40"/>
      <c r="DB319" s="40"/>
      <c r="DC319" s="40"/>
    </row>
    <row r="320" spans="2:107" s="5" customFormat="1" ht="30" customHeight="1" x14ac:dyDescent="0.2">
      <c r="B320" s="83"/>
      <c r="C320" s="86"/>
      <c r="D320" s="87"/>
      <c r="E320" s="89"/>
      <c r="F320" s="117"/>
      <c r="G320" s="118"/>
      <c r="H320" s="91"/>
      <c r="I320" s="94"/>
      <c r="J320" s="95"/>
      <c r="K320" s="81"/>
      <c r="L320" s="100"/>
      <c r="M320" s="101"/>
      <c r="N320" s="101"/>
      <c r="O320" s="102" t="str">
        <f t="shared" si="40"/>
        <v/>
      </c>
      <c r="P320" s="100"/>
      <c r="Q320" s="101"/>
      <c r="R320" s="101"/>
      <c r="S320" s="102" t="str">
        <f t="shared" si="41"/>
        <v/>
      </c>
      <c r="T320" s="104" t="str">
        <f t="shared" si="42"/>
        <v/>
      </c>
      <c r="U320" s="105" t="str">
        <f t="shared" si="43"/>
        <v xml:space="preserve">   </v>
      </c>
      <c r="V320" s="106" t="str">
        <f>IF(E320=0," ",IF(E320="H",IF(H320&lt;2000,VLOOKUP(K320,Minimas!$A$15:$G$29,7),IF(AND(H320&gt;1999,H320&lt;2003),VLOOKUP(K320,Minimas!$A$15:$G$29,6),IF(AND(H320&gt;2002,H320&lt;2005),VLOOKUP(K320,Minimas!$A$15:$G$29,5),IF(AND(H320&gt;2004,H320&lt;2007),VLOOKUP(K320,Minimas!$A$15:$G$29,4),VLOOKUP(K320,Minimas!$A$15:$G$29,3))))),IF(H320&lt;2000,VLOOKUP(K320,Minimas!$H$15:$N$29,7),IF(AND(H320&gt;1999,H320&lt;2003),VLOOKUP(K320,Minimas!$H$15:$N$29,6),IF(AND(H320&gt;2002,H320&lt;2005),VLOOKUP(K320,Minimas!$H$15:$N$29,5),IF(AND(H320&gt;2004,H320&lt;2007),VLOOKUP(K320,Minimas!$H$15:$N$29,4),VLOOKUP(K320,Minimas!$H$15:$N$29,3)))))))</f>
        <v xml:space="preserve"> </v>
      </c>
      <c r="W320" s="107" t="str">
        <f t="shared" si="44"/>
        <v/>
      </c>
      <c r="X320" s="42"/>
      <c r="Y320" s="42"/>
      <c r="AB320" s="113" t="e">
        <f>T320-HLOOKUP(V320,Minimas!$C$3:$CD$12,2,FALSE)</f>
        <v>#VALUE!</v>
      </c>
      <c r="AC320" s="113" t="e">
        <f>T320-HLOOKUP(V320,Minimas!$C$3:$CD$12,3,FALSE)</f>
        <v>#VALUE!</v>
      </c>
      <c r="AD320" s="113" t="e">
        <f>T320-HLOOKUP(V320,Minimas!$C$3:$CD$12,4,FALSE)</f>
        <v>#VALUE!</v>
      </c>
      <c r="AE320" s="113" t="e">
        <f>T320-HLOOKUP(V320,Minimas!$C$3:$CD$12,5,FALSE)</f>
        <v>#VALUE!</v>
      </c>
      <c r="AF320" s="113" t="e">
        <f>T320-HLOOKUP(V320,Minimas!$C$3:$CD$12,6,FALSE)</f>
        <v>#VALUE!</v>
      </c>
      <c r="AG320" s="113" t="e">
        <f>T320-HLOOKUP(V320,Minimas!$C$3:$CD$12,7,FALSE)</f>
        <v>#VALUE!</v>
      </c>
      <c r="AH320" s="113" t="e">
        <f>T320-HLOOKUP(V320,Minimas!$C$3:$CD$12,8,FALSE)</f>
        <v>#VALUE!</v>
      </c>
      <c r="AI320" s="113" t="e">
        <f>T320-HLOOKUP(V320,Minimas!$C$3:$CD$12,9,FALSE)</f>
        <v>#VALUE!</v>
      </c>
      <c r="AJ320" s="113" t="e">
        <f>T320-HLOOKUP(V320,Minimas!$C$3:$CD$12,10,FALSE)</f>
        <v>#VALUE!</v>
      </c>
      <c r="AK320" s="114" t="str">
        <f t="shared" si="45"/>
        <v xml:space="preserve"> </v>
      </c>
      <c r="AL320" s="114"/>
      <c r="AM320" s="114" t="str">
        <f t="shared" si="46"/>
        <v xml:space="preserve"> </v>
      </c>
      <c r="AN320" s="114" t="str">
        <f t="shared" si="47"/>
        <v xml:space="preserve"> </v>
      </c>
      <c r="AO320" s="40"/>
      <c r="AP320" s="40"/>
      <c r="AQ320" s="40"/>
      <c r="AR320" s="40"/>
      <c r="AS320" s="40"/>
      <c r="AT320" s="40"/>
      <c r="AU320" s="40"/>
      <c r="AV320" s="40"/>
      <c r="AW320" s="40"/>
      <c r="AX320" s="40"/>
      <c r="AY320" s="40"/>
      <c r="AZ320" s="40"/>
      <c r="BA320" s="40"/>
      <c r="BB320" s="40"/>
      <c r="BC320" s="40"/>
      <c r="BD320" s="40"/>
      <c r="BE320" s="40"/>
      <c r="BF320" s="40"/>
      <c r="BG320" s="40"/>
      <c r="BH320" s="40"/>
      <c r="BI320" s="40"/>
      <c r="BJ320" s="40"/>
      <c r="BK320" s="40"/>
      <c r="BL320" s="40"/>
      <c r="BM320" s="40"/>
      <c r="BN320" s="40"/>
      <c r="BO320" s="40"/>
      <c r="BP320" s="40"/>
      <c r="BQ320" s="40"/>
      <c r="BR320" s="40"/>
      <c r="BS320" s="40"/>
      <c r="BT320" s="40"/>
      <c r="BU320" s="40"/>
      <c r="BV320" s="40"/>
      <c r="BW320" s="40"/>
      <c r="BX320" s="40"/>
      <c r="BY320" s="40"/>
      <c r="BZ320" s="40"/>
      <c r="CA320" s="40"/>
      <c r="CB320" s="40"/>
      <c r="CC320" s="40"/>
      <c r="CD320" s="40"/>
      <c r="CE320" s="40"/>
      <c r="CF320" s="40"/>
      <c r="CG320" s="40"/>
      <c r="CH320" s="40"/>
      <c r="CI320" s="40"/>
      <c r="CJ320" s="40"/>
      <c r="CK320" s="40"/>
      <c r="CL320" s="40"/>
      <c r="CM320" s="40"/>
      <c r="CN320" s="40"/>
      <c r="CO320" s="40"/>
      <c r="CP320" s="40"/>
      <c r="CQ320" s="40"/>
      <c r="CR320" s="40"/>
      <c r="CS320" s="40"/>
      <c r="CT320" s="40"/>
      <c r="CU320" s="40"/>
      <c r="CV320" s="40"/>
      <c r="CW320" s="40"/>
      <c r="CX320" s="40"/>
      <c r="CY320" s="40"/>
      <c r="CZ320" s="40"/>
      <c r="DA320" s="40"/>
      <c r="DB320" s="40"/>
      <c r="DC320" s="40"/>
    </row>
    <row r="321" spans="2:107" s="5" customFormat="1" ht="30" customHeight="1" x14ac:dyDescent="0.2">
      <c r="B321" s="83"/>
      <c r="C321" s="86"/>
      <c r="D321" s="87"/>
      <c r="E321" s="89"/>
      <c r="F321" s="117"/>
      <c r="G321" s="118"/>
      <c r="H321" s="91"/>
      <c r="I321" s="94"/>
      <c r="J321" s="95"/>
      <c r="K321" s="81"/>
      <c r="L321" s="100"/>
      <c r="M321" s="101"/>
      <c r="N321" s="101"/>
      <c r="O321" s="102" t="str">
        <f t="shared" si="40"/>
        <v/>
      </c>
      <c r="P321" s="100"/>
      <c r="Q321" s="101"/>
      <c r="R321" s="101"/>
      <c r="S321" s="102" t="str">
        <f t="shared" si="41"/>
        <v/>
      </c>
      <c r="T321" s="104" t="str">
        <f t="shared" si="42"/>
        <v/>
      </c>
      <c r="U321" s="105" t="str">
        <f t="shared" si="43"/>
        <v xml:space="preserve">   </v>
      </c>
      <c r="V321" s="106" t="str">
        <f>IF(E321=0," ",IF(E321="H",IF(H321&lt;2000,VLOOKUP(K321,Minimas!$A$15:$G$29,7),IF(AND(H321&gt;1999,H321&lt;2003),VLOOKUP(K321,Minimas!$A$15:$G$29,6),IF(AND(H321&gt;2002,H321&lt;2005),VLOOKUP(K321,Minimas!$A$15:$G$29,5),IF(AND(H321&gt;2004,H321&lt;2007),VLOOKUP(K321,Minimas!$A$15:$G$29,4),VLOOKUP(K321,Minimas!$A$15:$G$29,3))))),IF(H321&lt;2000,VLOOKUP(K321,Minimas!$H$15:$N$29,7),IF(AND(H321&gt;1999,H321&lt;2003),VLOOKUP(K321,Minimas!$H$15:$N$29,6),IF(AND(H321&gt;2002,H321&lt;2005),VLOOKUP(K321,Minimas!$H$15:$N$29,5),IF(AND(H321&gt;2004,H321&lt;2007),VLOOKUP(K321,Minimas!$H$15:$N$29,4),VLOOKUP(K321,Minimas!$H$15:$N$29,3)))))))</f>
        <v xml:space="preserve"> </v>
      </c>
      <c r="W321" s="107" t="str">
        <f t="shared" si="44"/>
        <v/>
      </c>
      <c r="X321" s="42"/>
      <c r="Y321" s="42"/>
      <c r="AB321" s="113" t="e">
        <f>T321-HLOOKUP(V321,Minimas!$C$3:$CD$12,2,FALSE)</f>
        <v>#VALUE!</v>
      </c>
      <c r="AC321" s="113" t="e">
        <f>T321-HLOOKUP(V321,Minimas!$C$3:$CD$12,3,FALSE)</f>
        <v>#VALUE!</v>
      </c>
      <c r="AD321" s="113" t="e">
        <f>T321-HLOOKUP(V321,Minimas!$C$3:$CD$12,4,FALSE)</f>
        <v>#VALUE!</v>
      </c>
      <c r="AE321" s="113" t="e">
        <f>T321-HLOOKUP(V321,Minimas!$C$3:$CD$12,5,FALSE)</f>
        <v>#VALUE!</v>
      </c>
      <c r="AF321" s="113" t="e">
        <f>T321-HLOOKUP(V321,Minimas!$C$3:$CD$12,6,FALSE)</f>
        <v>#VALUE!</v>
      </c>
      <c r="AG321" s="113" t="e">
        <f>T321-HLOOKUP(V321,Minimas!$C$3:$CD$12,7,FALSE)</f>
        <v>#VALUE!</v>
      </c>
      <c r="AH321" s="113" t="e">
        <f>T321-HLOOKUP(V321,Minimas!$C$3:$CD$12,8,FALSE)</f>
        <v>#VALUE!</v>
      </c>
      <c r="AI321" s="113" t="e">
        <f>T321-HLOOKUP(V321,Minimas!$C$3:$CD$12,9,FALSE)</f>
        <v>#VALUE!</v>
      </c>
      <c r="AJ321" s="113" t="e">
        <f>T321-HLOOKUP(V321,Minimas!$C$3:$CD$12,10,FALSE)</f>
        <v>#VALUE!</v>
      </c>
      <c r="AK321" s="114" t="str">
        <f t="shared" si="45"/>
        <v xml:space="preserve"> </v>
      </c>
      <c r="AL321" s="114"/>
      <c r="AM321" s="114" t="str">
        <f t="shared" si="46"/>
        <v xml:space="preserve"> </v>
      </c>
      <c r="AN321" s="114" t="str">
        <f t="shared" si="47"/>
        <v xml:space="preserve"> </v>
      </c>
      <c r="AO321" s="40"/>
      <c r="AP321" s="40"/>
      <c r="AQ321" s="40"/>
      <c r="AR321" s="40"/>
      <c r="AS321" s="40"/>
      <c r="AT321" s="40"/>
      <c r="AU321" s="40"/>
      <c r="AV321" s="40"/>
      <c r="AW321" s="40"/>
      <c r="AX321" s="40"/>
      <c r="AY321" s="40"/>
      <c r="AZ321" s="40"/>
      <c r="BA321" s="40"/>
      <c r="BB321" s="40"/>
      <c r="BC321" s="40"/>
      <c r="BD321" s="40"/>
      <c r="BE321" s="40"/>
      <c r="BF321" s="40"/>
      <c r="BG321" s="40"/>
      <c r="BH321" s="40"/>
      <c r="BI321" s="40"/>
      <c r="BJ321" s="40"/>
      <c r="BK321" s="40"/>
      <c r="BL321" s="40"/>
      <c r="BM321" s="40"/>
      <c r="BN321" s="40"/>
      <c r="BO321" s="40"/>
      <c r="BP321" s="40"/>
      <c r="BQ321" s="40"/>
      <c r="BR321" s="40"/>
      <c r="BS321" s="40"/>
      <c r="BT321" s="40"/>
      <c r="BU321" s="40"/>
      <c r="BV321" s="40"/>
      <c r="BW321" s="40"/>
      <c r="BX321" s="40"/>
      <c r="BY321" s="40"/>
      <c r="BZ321" s="40"/>
      <c r="CA321" s="40"/>
      <c r="CB321" s="40"/>
      <c r="CC321" s="40"/>
      <c r="CD321" s="40"/>
      <c r="CE321" s="40"/>
      <c r="CF321" s="40"/>
      <c r="CG321" s="40"/>
      <c r="CH321" s="40"/>
      <c r="CI321" s="40"/>
      <c r="CJ321" s="40"/>
      <c r="CK321" s="40"/>
      <c r="CL321" s="40"/>
      <c r="CM321" s="40"/>
      <c r="CN321" s="40"/>
      <c r="CO321" s="40"/>
      <c r="CP321" s="40"/>
      <c r="CQ321" s="40"/>
      <c r="CR321" s="40"/>
      <c r="CS321" s="40"/>
      <c r="CT321" s="40"/>
      <c r="CU321" s="40"/>
      <c r="CV321" s="40"/>
      <c r="CW321" s="40"/>
      <c r="CX321" s="40"/>
      <c r="CY321" s="40"/>
      <c r="CZ321" s="40"/>
      <c r="DA321" s="40"/>
      <c r="DB321" s="40"/>
      <c r="DC321" s="40"/>
    </row>
    <row r="322" spans="2:107" s="5" customFormat="1" ht="30" customHeight="1" x14ac:dyDescent="0.2">
      <c r="B322" s="83"/>
      <c r="C322" s="86"/>
      <c r="D322" s="87"/>
      <c r="E322" s="89"/>
      <c r="F322" s="117"/>
      <c r="G322" s="118"/>
      <c r="H322" s="91"/>
      <c r="I322" s="94"/>
      <c r="J322" s="95"/>
      <c r="K322" s="81"/>
      <c r="L322" s="100"/>
      <c r="M322" s="101"/>
      <c r="N322" s="101"/>
      <c r="O322" s="102" t="str">
        <f t="shared" si="40"/>
        <v/>
      </c>
      <c r="P322" s="100"/>
      <c r="Q322" s="101"/>
      <c r="R322" s="101"/>
      <c r="S322" s="102" t="str">
        <f t="shared" si="41"/>
        <v/>
      </c>
      <c r="T322" s="104" t="str">
        <f t="shared" si="42"/>
        <v/>
      </c>
      <c r="U322" s="105" t="str">
        <f t="shared" si="43"/>
        <v xml:space="preserve">   </v>
      </c>
      <c r="V322" s="106" t="str">
        <f>IF(E322=0," ",IF(E322="H",IF(H322&lt;2000,VLOOKUP(K322,Minimas!$A$15:$G$29,7),IF(AND(H322&gt;1999,H322&lt;2003),VLOOKUP(K322,Minimas!$A$15:$G$29,6),IF(AND(H322&gt;2002,H322&lt;2005),VLOOKUP(K322,Minimas!$A$15:$G$29,5),IF(AND(H322&gt;2004,H322&lt;2007),VLOOKUP(K322,Minimas!$A$15:$G$29,4),VLOOKUP(K322,Minimas!$A$15:$G$29,3))))),IF(H322&lt;2000,VLOOKUP(K322,Minimas!$H$15:$N$29,7),IF(AND(H322&gt;1999,H322&lt;2003),VLOOKUP(K322,Minimas!$H$15:$N$29,6),IF(AND(H322&gt;2002,H322&lt;2005),VLOOKUP(K322,Minimas!$H$15:$N$29,5),IF(AND(H322&gt;2004,H322&lt;2007),VLOOKUP(K322,Minimas!$H$15:$N$29,4),VLOOKUP(K322,Minimas!$H$15:$N$29,3)))))))</f>
        <v xml:space="preserve"> </v>
      </c>
      <c r="W322" s="107" t="str">
        <f t="shared" si="44"/>
        <v/>
      </c>
      <c r="X322" s="42"/>
      <c r="Y322" s="42"/>
      <c r="AB322" s="113" t="e">
        <f>T322-HLOOKUP(V322,Minimas!$C$3:$CD$12,2,FALSE)</f>
        <v>#VALUE!</v>
      </c>
      <c r="AC322" s="113" t="e">
        <f>T322-HLOOKUP(V322,Minimas!$C$3:$CD$12,3,FALSE)</f>
        <v>#VALUE!</v>
      </c>
      <c r="AD322" s="113" t="e">
        <f>T322-HLOOKUP(V322,Minimas!$C$3:$CD$12,4,FALSE)</f>
        <v>#VALUE!</v>
      </c>
      <c r="AE322" s="113" t="e">
        <f>T322-HLOOKUP(V322,Minimas!$C$3:$CD$12,5,FALSE)</f>
        <v>#VALUE!</v>
      </c>
      <c r="AF322" s="113" t="e">
        <f>T322-HLOOKUP(V322,Minimas!$C$3:$CD$12,6,FALSE)</f>
        <v>#VALUE!</v>
      </c>
      <c r="AG322" s="113" t="e">
        <f>T322-HLOOKUP(V322,Minimas!$C$3:$CD$12,7,FALSE)</f>
        <v>#VALUE!</v>
      </c>
      <c r="AH322" s="113" t="e">
        <f>T322-HLOOKUP(V322,Minimas!$C$3:$CD$12,8,FALSE)</f>
        <v>#VALUE!</v>
      </c>
      <c r="AI322" s="113" t="e">
        <f>T322-HLOOKUP(V322,Minimas!$C$3:$CD$12,9,FALSE)</f>
        <v>#VALUE!</v>
      </c>
      <c r="AJ322" s="113" t="e">
        <f>T322-HLOOKUP(V322,Minimas!$C$3:$CD$12,10,FALSE)</f>
        <v>#VALUE!</v>
      </c>
      <c r="AK322" s="114" t="str">
        <f t="shared" si="45"/>
        <v xml:space="preserve"> </v>
      </c>
      <c r="AL322" s="114"/>
      <c r="AM322" s="114" t="str">
        <f t="shared" si="46"/>
        <v xml:space="preserve"> </v>
      </c>
      <c r="AN322" s="114" t="str">
        <f t="shared" si="47"/>
        <v xml:space="preserve"> </v>
      </c>
      <c r="AO322" s="40"/>
      <c r="AP322" s="40"/>
      <c r="AQ322" s="40"/>
      <c r="AR322" s="40"/>
      <c r="AS322" s="40"/>
      <c r="AT322" s="40"/>
      <c r="AU322" s="40"/>
      <c r="AV322" s="40"/>
      <c r="AW322" s="40"/>
      <c r="AX322" s="40"/>
      <c r="AY322" s="40"/>
      <c r="AZ322" s="40"/>
      <c r="BA322" s="40"/>
      <c r="BB322" s="40"/>
      <c r="BC322" s="40"/>
      <c r="BD322" s="40"/>
      <c r="BE322" s="40"/>
      <c r="BF322" s="40"/>
      <c r="BG322" s="40"/>
      <c r="BH322" s="40"/>
      <c r="BI322" s="40"/>
      <c r="BJ322" s="40"/>
      <c r="BK322" s="40"/>
      <c r="BL322" s="40"/>
      <c r="BM322" s="40"/>
      <c r="BN322" s="40"/>
      <c r="BO322" s="40"/>
      <c r="BP322" s="40"/>
      <c r="BQ322" s="40"/>
      <c r="BR322" s="40"/>
      <c r="BS322" s="40"/>
      <c r="BT322" s="40"/>
      <c r="BU322" s="40"/>
      <c r="BV322" s="40"/>
      <c r="BW322" s="40"/>
      <c r="BX322" s="40"/>
      <c r="BY322" s="40"/>
      <c r="BZ322" s="40"/>
      <c r="CA322" s="40"/>
      <c r="CB322" s="40"/>
      <c r="CC322" s="40"/>
      <c r="CD322" s="40"/>
      <c r="CE322" s="40"/>
      <c r="CF322" s="40"/>
      <c r="CG322" s="40"/>
      <c r="CH322" s="40"/>
      <c r="CI322" s="40"/>
      <c r="CJ322" s="40"/>
      <c r="CK322" s="40"/>
      <c r="CL322" s="40"/>
      <c r="CM322" s="40"/>
      <c r="CN322" s="40"/>
      <c r="CO322" s="40"/>
      <c r="CP322" s="40"/>
      <c r="CQ322" s="40"/>
      <c r="CR322" s="40"/>
      <c r="CS322" s="40"/>
      <c r="CT322" s="40"/>
      <c r="CU322" s="40"/>
      <c r="CV322" s="40"/>
      <c r="CW322" s="40"/>
      <c r="CX322" s="40"/>
      <c r="CY322" s="40"/>
      <c r="CZ322" s="40"/>
      <c r="DA322" s="40"/>
      <c r="DB322" s="40"/>
      <c r="DC322" s="40"/>
    </row>
    <row r="323" spans="2:107" s="5" customFormat="1" ht="30" customHeight="1" x14ac:dyDescent="0.2">
      <c r="B323" s="83"/>
      <c r="C323" s="86"/>
      <c r="D323" s="87"/>
      <c r="E323" s="89"/>
      <c r="F323" s="117"/>
      <c r="G323" s="118"/>
      <c r="H323" s="91"/>
      <c r="I323" s="94"/>
      <c r="J323" s="95"/>
      <c r="K323" s="81"/>
      <c r="L323" s="100"/>
      <c r="M323" s="101"/>
      <c r="N323" s="101"/>
      <c r="O323" s="102" t="str">
        <f t="shared" si="40"/>
        <v/>
      </c>
      <c r="P323" s="100"/>
      <c r="Q323" s="101"/>
      <c r="R323" s="101"/>
      <c r="S323" s="102" t="str">
        <f t="shared" si="41"/>
        <v/>
      </c>
      <c r="T323" s="104" t="str">
        <f t="shared" si="42"/>
        <v/>
      </c>
      <c r="U323" s="105" t="str">
        <f t="shared" si="43"/>
        <v xml:space="preserve">   </v>
      </c>
      <c r="V323" s="106" t="str">
        <f>IF(E323=0," ",IF(E323="H",IF(H323&lt;2000,VLOOKUP(K323,Minimas!$A$15:$G$29,7),IF(AND(H323&gt;1999,H323&lt;2003),VLOOKUP(K323,Minimas!$A$15:$G$29,6),IF(AND(H323&gt;2002,H323&lt;2005),VLOOKUP(K323,Minimas!$A$15:$G$29,5),IF(AND(H323&gt;2004,H323&lt;2007),VLOOKUP(K323,Minimas!$A$15:$G$29,4),VLOOKUP(K323,Minimas!$A$15:$G$29,3))))),IF(H323&lt;2000,VLOOKUP(K323,Minimas!$H$15:$N$29,7),IF(AND(H323&gt;1999,H323&lt;2003),VLOOKUP(K323,Minimas!$H$15:$N$29,6),IF(AND(H323&gt;2002,H323&lt;2005),VLOOKUP(K323,Minimas!$H$15:$N$29,5),IF(AND(H323&gt;2004,H323&lt;2007),VLOOKUP(K323,Minimas!$H$15:$N$29,4),VLOOKUP(K323,Minimas!$H$15:$N$29,3)))))))</f>
        <v xml:space="preserve"> </v>
      </c>
      <c r="W323" s="107" t="str">
        <f t="shared" si="44"/>
        <v/>
      </c>
      <c r="X323" s="42"/>
      <c r="Y323" s="42"/>
      <c r="AB323" s="113" t="e">
        <f>T323-HLOOKUP(V323,Minimas!$C$3:$CD$12,2,FALSE)</f>
        <v>#VALUE!</v>
      </c>
      <c r="AC323" s="113" t="e">
        <f>T323-HLOOKUP(V323,Minimas!$C$3:$CD$12,3,FALSE)</f>
        <v>#VALUE!</v>
      </c>
      <c r="AD323" s="113" t="e">
        <f>T323-HLOOKUP(V323,Minimas!$C$3:$CD$12,4,FALSE)</f>
        <v>#VALUE!</v>
      </c>
      <c r="AE323" s="113" t="e">
        <f>T323-HLOOKUP(V323,Minimas!$C$3:$CD$12,5,FALSE)</f>
        <v>#VALUE!</v>
      </c>
      <c r="AF323" s="113" t="e">
        <f>T323-HLOOKUP(V323,Minimas!$C$3:$CD$12,6,FALSE)</f>
        <v>#VALUE!</v>
      </c>
      <c r="AG323" s="113" t="e">
        <f>T323-HLOOKUP(V323,Minimas!$C$3:$CD$12,7,FALSE)</f>
        <v>#VALUE!</v>
      </c>
      <c r="AH323" s="113" t="e">
        <f>T323-HLOOKUP(V323,Minimas!$C$3:$CD$12,8,FALSE)</f>
        <v>#VALUE!</v>
      </c>
      <c r="AI323" s="113" t="e">
        <f>T323-HLOOKUP(V323,Minimas!$C$3:$CD$12,9,FALSE)</f>
        <v>#VALUE!</v>
      </c>
      <c r="AJ323" s="113" t="e">
        <f>T323-HLOOKUP(V323,Minimas!$C$3:$CD$12,10,FALSE)</f>
        <v>#VALUE!</v>
      </c>
      <c r="AK323" s="114" t="str">
        <f t="shared" si="45"/>
        <v xml:space="preserve"> </v>
      </c>
      <c r="AL323" s="114"/>
      <c r="AM323" s="114" t="str">
        <f t="shared" si="46"/>
        <v xml:space="preserve"> </v>
      </c>
      <c r="AN323" s="114" t="str">
        <f t="shared" si="47"/>
        <v xml:space="preserve"> </v>
      </c>
      <c r="AO323" s="40"/>
      <c r="AP323" s="40"/>
      <c r="AQ323" s="40"/>
      <c r="AR323" s="40"/>
      <c r="AS323" s="40"/>
      <c r="AT323" s="40"/>
      <c r="AU323" s="40"/>
      <c r="AV323" s="40"/>
      <c r="AW323" s="40"/>
      <c r="AX323" s="40"/>
      <c r="AY323" s="40"/>
      <c r="AZ323" s="40"/>
      <c r="BA323" s="40"/>
      <c r="BB323" s="40"/>
      <c r="BC323" s="40"/>
      <c r="BD323" s="40"/>
      <c r="BE323" s="40"/>
      <c r="BF323" s="40"/>
      <c r="BG323" s="40"/>
      <c r="BH323" s="40"/>
      <c r="BI323" s="40"/>
      <c r="BJ323" s="40"/>
      <c r="BK323" s="40"/>
      <c r="BL323" s="40"/>
      <c r="BM323" s="40"/>
      <c r="BN323" s="40"/>
      <c r="BO323" s="40"/>
      <c r="BP323" s="40"/>
      <c r="BQ323" s="40"/>
      <c r="BR323" s="40"/>
      <c r="BS323" s="40"/>
      <c r="BT323" s="40"/>
      <c r="BU323" s="40"/>
      <c r="BV323" s="40"/>
      <c r="BW323" s="40"/>
      <c r="BX323" s="40"/>
      <c r="BY323" s="40"/>
      <c r="BZ323" s="40"/>
      <c r="CA323" s="40"/>
      <c r="CB323" s="40"/>
      <c r="CC323" s="40"/>
      <c r="CD323" s="40"/>
      <c r="CE323" s="40"/>
      <c r="CF323" s="40"/>
      <c r="CG323" s="40"/>
      <c r="CH323" s="40"/>
      <c r="CI323" s="40"/>
      <c r="CJ323" s="40"/>
      <c r="CK323" s="40"/>
      <c r="CL323" s="40"/>
      <c r="CM323" s="40"/>
      <c r="CN323" s="40"/>
      <c r="CO323" s="40"/>
      <c r="CP323" s="40"/>
      <c r="CQ323" s="40"/>
      <c r="CR323" s="40"/>
      <c r="CS323" s="40"/>
      <c r="CT323" s="40"/>
      <c r="CU323" s="40"/>
      <c r="CV323" s="40"/>
      <c r="CW323" s="40"/>
      <c r="CX323" s="40"/>
      <c r="CY323" s="40"/>
      <c r="CZ323" s="40"/>
      <c r="DA323" s="40"/>
      <c r="DB323" s="40"/>
      <c r="DC323" s="40"/>
    </row>
    <row r="324" spans="2:107" s="5" customFormat="1" ht="30" customHeight="1" x14ac:dyDescent="0.2">
      <c r="B324" s="83"/>
      <c r="C324" s="86"/>
      <c r="D324" s="87"/>
      <c r="E324" s="89"/>
      <c r="F324" s="117"/>
      <c r="G324" s="118"/>
      <c r="H324" s="91"/>
      <c r="I324" s="94"/>
      <c r="J324" s="95"/>
      <c r="K324" s="81"/>
      <c r="L324" s="100"/>
      <c r="M324" s="101"/>
      <c r="N324" s="101"/>
      <c r="O324" s="102" t="str">
        <f t="shared" si="40"/>
        <v/>
      </c>
      <c r="P324" s="100"/>
      <c r="Q324" s="101"/>
      <c r="R324" s="101"/>
      <c r="S324" s="102" t="str">
        <f t="shared" si="41"/>
        <v/>
      </c>
      <c r="T324" s="104" t="str">
        <f t="shared" si="42"/>
        <v/>
      </c>
      <c r="U324" s="105" t="str">
        <f t="shared" si="43"/>
        <v xml:space="preserve">   </v>
      </c>
      <c r="V324" s="106" t="str">
        <f>IF(E324=0," ",IF(E324="H",IF(H324&lt;2000,VLOOKUP(K324,Minimas!$A$15:$G$29,7),IF(AND(H324&gt;1999,H324&lt;2003),VLOOKUP(K324,Minimas!$A$15:$G$29,6),IF(AND(H324&gt;2002,H324&lt;2005),VLOOKUP(K324,Minimas!$A$15:$G$29,5),IF(AND(H324&gt;2004,H324&lt;2007),VLOOKUP(K324,Minimas!$A$15:$G$29,4),VLOOKUP(K324,Minimas!$A$15:$G$29,3))))),IF(H324&lt;2000,VLOOKUP(K324,Minimas!$H$15:$N$29,7),IF(AND(H324&gt;1999,H324&lt;2003),VLOOKUP(K324,Minimas!$H$15:$N$29,6),IF(AND(H324&gt;2002,H324&lt;2005),VLOOKUP(K324,Minimas!$H$15:$N$29,5),IF(AND(H324&gt;2004,H324&lt;2007),VLOOKUP(K324,Minimas!$H$15:$N$29,4),VLOOKUP(K324,Minimas!$H$15:$N$29,3)))))))</f>
        <v xml:space="preserve"> </v>
      </c>
      <c r="W324" s="107" t="str">
        <f t="shared" si="44"/>
        <v/>
      </c>
      <c r="X324" s="42"/>
      <c r="Y324" s="42"/>
      <c r="AB324" s="113" t="e">
        <f>T324-HLOOKUP(V324,Minimas!$C$3:$CD$12,2,FALSE)</f>
        <v>#VALUE!</v>
      </c>
      <c r="AC324" s="113" t="e">
        <f>T324-HLOOKUP(V324,Minimas!$C$3:$CD$12,3,FALSE)</f>
        <v>#VALUE!</v>
      </c>
      <c r="AD324" s="113" t="e">
        <f>T324-HLOOKUP(V324,Minimas!$C$3:$CD$12,4,FALSE)</f>
        <v>#VALUE!</v>
      </c>
      <c r="AE324" s="113" t="e">
        <f>T324-HLOOKUP(V324,Minimas!$C$3:$CD$12,5,FALSE)</f>
        <v>#VALUE!</v>
      </c>
      <c r="AF324" s="113" t="e">
        <f>T324-HLOOKUP(V324,Minimas!$C$3:$CD$12,6,FALSE)</f>
        <v>#VALUE!</v>
      </c>
      <c r="AG324" s="113" t="e">
        <f>T324-HLOOKUP(V324,Minimas!$C$3:$CD$12,7,FALSE)</f>
        <v>#VALUE!</v>
      </c>
      <c r="AH324" s="113" t="e">
        <f>T324-HLOOKUP(V324,Minimas!$C$3:$CD$12,8,FALSE)</f>
        <v>#VALUE!</v>
      </c>
      <c r="AI324" s="113" t="e">
        <f>T324-HLOOKUP(V324,Minimas!$C$3:$CD$12,9,FALSE)</f>
        <v>#VALUE!</v>
      </c>
      <c r="AJ324" s="113" t="e">
        <f>T324-HLOOKUP(V324,Minimas!$C$3:$CD$12,10,FALSE)</f>
        <v>#VALUE!</v>
      </c>
      <c r="AK324" s="114" t="str">
        <f t="shared" si="45"/>
        <v xml:space="preserve"> </v>
      </c>
      <c r="AL324" s="114"/>
      <c r="AM324" s="114" t="str">
        <f t="shared" si="46"/>
        <v xml:space="preserve"> </v>
      </c>
      <c r="AN324" s="114" t="str">
        <f t="shared" si="47"/>
        <v xml:space="preserve"> </v>
      </c>
      <c r="AO324" s="40"/>
      <c r="AP324" s="40"/>
      <c r="AQ324" s="40"/>
      <c r="AR324" s="40"/>
      <c r="AS324" s="40"/>
      <c r="AT324" s="40"/>
      <c r="AU324" s="40"/>
      <c r="AV324" s="40"/>
      <c r="AW324" s="40"/>
      <c r="AX324" s="40"/>
      <c r="AY324" s="40"/>
      <c r="AZ324" s="40"/>
      <c r="BA324" s="40"/>
      <c r="BB324" s="40"/>
      <c r="BC324" s="40"/>
      <c r="BD324" s="40"/>
      <c r="BE324" s="40"/>
      <c r="BF324" s="40"/>
      <c r="BG324" s="40"/>
      <c r="BH324" s="40"/>
      <c r="BI324" s="40"/>
      <c r="BJ324" s="40"/>
      <c r="BK324" s="40"/>
      <c r="BL324" s="40"/>
      <c r="BM324" s="40"/>
      <c r="BN324" s="40"/>
      <c r="BO324" s="40"/>
      <c r="BP324" s="40"/>
      <c r="BQ324" s="40"/>
      <c r="BR324" s="40"/>
      <c r="BS324" s="40"/>
      <c r="BT324" s="40"/>
      <c r="BU324" s="40"/>
      <c r="BV324" s="40"/>
      <c r="BW324" s="40"/>
      <c r="BX324" s="40"/>
      <c r="BY324" s="40"/>
      <c r="BZ324" s="40"/>
      <c r="CA324" s="40"/>
      <c r="CB324" s="40"/>
      <c r="CC324" s="40"/>
      <c r="CD324" s="40"/>
      <c r="CE324" s="40"/>
      <c r="CF324" s="40"/>
      <c r="CG324" s="40"/>
      <c r="CH324" s="40"/>
      <c r="CI324" s="40"/>
      <c r="CJ324" s="40"/>
      <c r="CK324" s="40"/>
      <c r="CL324" s="40"/>
      <c r="CM324" s="40"/>
      <c r="CN324" s="40"/>
      <c r="CO324" s="40"/>
      <c r="CP324" s="40"/>
      <c r="CQ324" s="40"/>
      <c r="CR324" s="40"/>
      <c r="CS324" s="40"/>
      <c r="CT324" s="40"/>
      <c r="CU324" s="40"/>
      <c r="CV324" s="40"/>
      <c r="CW324" s="40"/>
      <c r="CX324" s="40"/>
      <c r="CY324" s="40"/>
      <c r="CZ324" s="40"/>
      <c r="DA324" s="40"/>
      <c r="DB324" s="40"/>
      <c r="DC324" s="40"/>
    </row>
    <row r="325" spans="2:107" s="5" customFormat="1" ht="30" customHeight="1" x14ac:dyDescent="0.2">
      <c r="B325" s="83"/>
      <c r="C325" s="86"/>
      <c r="D325" s="87"/>
      <c r="E325" s="89"/>
      <c r="F325" s="117"/>
      <c r="G325" s="118"/>
      <c r="H325" s="91"/>
      <c r="I325" s="94"/>
      <c r="J325" s="95"/>
      <c r="K325" s="81"/>
      <c r="L325" s="100"/>
      <c r="M325" s="101"/>
      <c r="N325" s="101"/>
      <c r="O325" s="102" t="str">
        <f t="shared" si="40"/>
        <v/>
      </c>
      <c r="P325" s="100"/>
      <c r="Q325" s="101"/>
      <c r="R325" s="101"/>
      <c r="S325" s="102" t="str">
        <f t="shared" si="41"/>
        <v/>
      </c>
      <c r="T325" s="104" t="str">
        <f t="shared" si="42"/>
        <v/>
      </c>
      <c r="U325" s="105" t="str">
        <f t="shared" si="43"/>
        <v xml:space="preserve">   </v>
      </c>
      <c r="V325" s="106" t="str">
        <f>IF(E325=0," ",IF(E325="H",IF(H325&lt;2000,VLOOKUP(K325,Minimas!$A$15:$G$29,7),IF(AND(H325&gt;1999,H325&lt;2003),VLOOKUP(K325,Minimas!$A$15:$G$29,6),IF(AND(H325&gt;2002,H325&lt;2005),VLOOKUP(K325,Minimas!$A$15:$G$29,5),IF(AND(H325&gt;2004,H325&lt;2007),VLOOKUP(K325,Minimas!$A$15:$G$29,4),VLOOKUP(K325,Minimas!$A$15:$G$29,3))))),IF(H325&lt;2000,VLOOKUP(K325,Minimas!$H$15:$N$29,7),IF(AND(H325&gt;1999,H325&lt;2003),VLOOKUP(K325,Minimas!$H$15:$N$29,6),IF(AND(H325&gt;2002,H325&lt;2005),VLOOKUP(K325,Minimas!$H$15:$N$29,5),IF(AND(H325&gt;2004,H325&lt;2007),VLOOKUP(K325,Minimas!$H$15:$N$29,4),VLOOKUP(K325,Minimas!$H$15:$N$29,3)))))))</f>
        <v xml:space="preserve"> </v>
      </c>
      <c r="W325" s="107" t="str">
        <f t="shared" si="44"/>
        <v/>
      </c>
      <c r="X325" s="42"/>
      <c r="Y325" s="42"/>
      <c r="AB325" s="113" t="e">
        <f>T325-HLOOKUP(V325,Minimas!$C$3:$CD$12,2,FALSE)</f>
        <v>#VALUE!</v>
      </c>
      <c r="AC325" s="113" t="e">
        <f>T325-HLOOKUP(V325,Minimas!$C$3:$CD$12,3,FALSE)</f>
        <v>#VALUE!</v>
      </c>
      <c r="AD325" s="113" t="e">
        <f>T325-HLOOKUP(V325,Minimas!$C$3:$CD$12,4,FALSE)</f>
        <v>#VALUE!</v>
      </c>
      <c r="AE325" s="113" t="e">
        <f>T325-HLOOKUP(V325,Minimas!$C$3:$CD$12,5,FALSE)</f>
        <v>#VALUE!</v>
      </c>
      <c r="AF325" s="113" t="e">
        <f>T325-HLOOKUP(V325,Minimas!$C$3:$CD$12,6,FALSE)</f>
        <v>#VALUE!</v>
      </c>
      <c r="AG325" s="113" t="e">
        <f>T325-HLOOKUP(V325,Minimas!$C$3:$CD$12,7,FALSE)</f>
        <v>#VALUE!</v>
      </c>
      <c r="AH325" s="113" t="e">
        <f>T325-HLOOKUP(V325,Minimas!$C$3:$CD$12,8,FALSE)</f>
        <v>#VALUE!</v>
      </c>
      <c r="AI325" s="113" t="e">
        <f>T325-HLOOKUP(V325,Minimas!$C$3:$CD$12,9,FALSE)</f>
        <v>#VALUE!</v>
      </c>
      <c r="AJ325" s="113" t="e">
        <f>T325-HLOOKUP(V325,Minimas!$C$3:$CD$12,10,FALSE)</f>
        <v>#VALUE!</v>
      </c>
      <c r="AK325" s="114" t="str">
        <f t="shared" si="45"/>
        <v xml:space="preserve"> </v>
      </c>
      <c r="AL325" s="114"/>
      <c r="AM325" s="114" t="str">
        <f t="shared" si="46"/>
        <v xml:space="preserve"> </v>
      </c>
      <c r="AN325" s="114" t="str">
        <f t="shared" si="47"/>
        <v xml:space="preserve"> </v>
      </c>
      <c r="AO325" s="40"/>
      <c r="AP325" s="40"/>
      <c r="AQ325" s="40"/>
      <c r="AR325" s="40"/>
      <c r="AS325" s="40"/>
      <c r="AT325" s="40"/>
      <c r="AU325" s="40"/>
      <c r="AV325" s="40"/>
      <c r="AW325" s="40"/>
      <c r="AX325" s="40"/>
      <c r="AY325" s="40"/>
      <c r="AZ325" s="40"/>
      <c r="BA325" s="40"/>
      <c r="BB325" s="40"/>
      <c r="BC325" s="40"/>
      <c r="BD325" s="40"/>
      <c r="BE325" s="40"/>
      <c r="BF325" s="40"/>
      <c r="BG325" s="40"/>
      <c r="BH325" s="40"/>
      <c r="BI325" s="40"/>
      <c r="BJ325" s="40"/>
      <c r="BK325" s="40"/>
      <c r="BL325" s="40"/>
      <c r="BM325" s="40"/>
      <c r="BN325" s="40"/>
      <c r="BO325" s="40"/>
      <c r="BP325" s="40"/>
      <c r="BQ325" s="40"/>
      <c r="BR325" s="40"/>
      <c r="BS325" s="40"/>
      <c r="BT325" s="40"/>
      <c r="BU325" s="40"/>
      <c r="BV325" s="40"/>
      <c r="BW325" s="40"/>
      <c r="BX325" s="40"/>
      <c r="BY325" s="40"/>
      <c r="BZ325" s="40"/>
      <c r="CA325" s="40"/>
      <c r="CB325" s="40"/>
      <c r="CC325" s="40"/>
      <c r="CD325" s="40"/>
      <c r="CE325" s="40"/>
      <c r="CF325" s="40"/>
      <c r="CG325" s="40"/>
      <c r="CH325" s="40"/>
      <c r="CI325" s="40"/>
      <c r="CJ325" s="40"/>
      <c r="CK325" s="40"/>
      <c r="CL325" s="40"/>
      <c r="CM325" s="40"/>
      <c r="CN325" s="40"/>
      <c r="CO325" s="40"/>
      <c r="CP325" s="40"/>
      <c r="CQ325" s="40"/>
      <c r="CR325" s="40"/>
      <c r="CS325" s="40"/>
      <c r="CT325" s="40"/>
      <c r="CU325" s="40"/>
      <c r="CV325" s="40"/>
      <c r="CW325" s="40"/>
      <c r="CX325" s="40"/>
      <c r="CY325" s="40"/>
      <c r="CZ325" s="40"/>
      <c r="DA325" s="40"/>
      <c r="DB325" s="40"/>
      <c r="DC325" s="40"/>
    </row>
    <row r="326" spans="2:107" s="5" customFormat="1" ht="30" customHeight="1" x14ac:dyDescent="0.2">
      <c r="B326" s="83"/>
      <c r="C326" s="86"/>
      <c r="D326" s="87"/>
      <c r="E326" s="89"/>
      <c r="F326" s="117"/>
      <c r="G326" s="118"/>
      <c r="H326" s="91"/>
      <c r="I326" s="94"/>
      <c r="J326" s="95"/>
      <c r="K326" s="81"/>
      <c r="L326" s="100"/>
      <c r="M326" s="101"/>
      <c r="N326" s="101"/>
      <c r="O326" s="102" t="str">
        <f t="shared" si="40"/>
        <v/>
      </c>
      <c r="P326" s="100"/>
      <c r="Q326" s="101"/>
      <c r="R326" s="101"/>
      <c r="S326" s="102" t="str">
        <f t="shared" si="41"/>
        <v/>
      </c>
      <c r="T326" s="104" t="str">
        <f t="shared" si="42"/>
        <v/>
      </c>
      <c r="U326" s="105" t="str">
        <f t="shared" si="43"/>
        <v xml:space="preserve">   </v>
      </c>
      <c r="V326" s="106" t="str">
        <f>IF(E326=0," ",IF(E326="H",IF(H326&lt;2000,VLOOKUP(K326,Minimas!$A$15:$G$29,7),IF(AND(H326&gt;1999,H326&lt;2003),VLOOKUP(K326,Minimas!$A$15:$G$29,6),IF(AND(H326&gt;2002,H326&lt;2005),VLOOKUP(K326,Minimas!$A$15:$G$29,5),IF(AND(H326&gt;2004,H326&lt;2007),VLOOKUP(K326,Minimas!$A$15:$G$29,4),VLOOKUP(K326,Minimas!$A$15:$G$29,3))))),IF(H326&lt;2000,VLOOKUP(K326,Minimas!$H$15:$N$29,7),IF(AND(H326&gt;1999,H326&lt;2003),VLOOKUP(K326,Minimas!$H$15:$N$29,6),IF(AND(H326&gt;2002,H326&lt;2005),VLOOKUP(K326,Minimas!$H$15:$N$29,5),IF(AND(H326&gt;2004,H326&lt;2007),VLOOKUP(K326,Minimas!$H$15:$N$29,4),VLOOKUP(K326,Minimas!$H$15:$N$29,3)))))))</f>
        <v xml:space="preserve"> </v>
      </c>
      <c r="W326" s="107" t="str">
        <f t="shared" si="44"/>
        <v/>
      </c>
      <c r="X326" s="42"/>
      <c r="Y326" s="42"/>
      <c r="AB326" s="113" t="e">
        <f>T326-HLOOKUP(V326,Minimas!$C$3:$CD$12,2,FALSE)</f>
        <v>#VALUE!</v>
      </c>
      <c r="AC326" s="113" t="e">
        <f>T326-HLOOKUP(V326,Minimas!$C$3:$CD$12,3,FALSE)</f>
        <v>#VALUE!</v>
      </c>
      <c r="AD326" s="113" t="e">
        <f>T326-HLOOKUP(V326,Minimas!$C$3:$CD$12,4,FALSE)</f>
        <v>#VALUE!</v>
      </c>
      <c r="AE326" s="113" t="e">
        <f>T326-HLOOKUP(V326,Minimas!$C$3:$CD$12,5,FALSE)</f>
        <v>#VALUE!</v>
      </c>
      <c r="AF326" s="113" t="e">
        <f>T326-HLOOKUP(V326,Minimas!$C$3:$CD$12,6,FALSE)</f>
        <v>#VALUE!</v>
      </c>
      <c r="AG326" s="113" t="e">
        <f>T326-HLOOKUP(V326,Minimas!$C$3:$CD$12,7,FALSE)</f>
        <v>#VALUE!</v>
      </c>
      <c r="AH326" s="113" t="e">
        <f>T326-HLOOKUP(V326,Minimas!$C$3:$CD$12,8,FALSE)</f>
        <v>#VALUE!</v>
      </c>
      <c r="AI326" s="113" t="e">
        <f>T326-HLOOKUP(V326,Minimas!$C$3:$CD$12,9,FALSE)</f>
        <v>#VALUE!</v>
      </c>
      <c r="AJ326" s="113" t="e">
        <f>T326-HLOOKUP(V326,Minimas!$C$3:$CD$12,10,FALSE)</f>
        <v>#VALUE!</v>
      </c>
      <c r="AK326" s="114" t="str">
        <f t="shared" si="45"/>
        <v xml:space="preserve"> </v>
      </c>
      <c r="AL326" s="114"/>
      <c r="AM326" s="114" t="str">
        <f t="shared" si="46"/>
        <v xml:space="preserve"> </v>
      </c>
      <c r="AN326" s="114" t="str">
        <f t="shared" si="47"/>
        <v xml:space="preserve"> </v>
      </c>
      <c r="AO326" s="40"/>
      <c r="AP326" s="40"/>
      <c r="AQ326" s="40"/>
      <c r="AR326" s="40"/>
      <c r="AS326" s="40"/>
      <c r="AT326" s="40"/>
      <c r="AU326" s="40"/>
      <c r="AV326" s="40"/>
      <c r="AW326" s="40"/>
      <c r="AX326" s="40"/>
      <c r="AY326" s="40"/>
      <c r="AZ326" s="40"/>
      <c r="BA326" s="40"/>
      <c r="BB326" s="40"/>
      <c r="BC326" s="40"/>
      <c r="BD326" s="40"/>
      <c r="BE326" s="40"/>
      <c r="BF326" s="40"/>
      <c r="BG326" s="40"/>
      <c r="BH326" s="40"/>
      <c r="BI326" s="40"/>
      <c r="BJ326" s="40"/>
      <c r="BK326" s="40"/>
      <c r="BL326" s="40"/>
      <c r="BM326" s="40"/>
      <c r="BN326" s="40"/>
      <c r="BO326" s="40"/>
      <c r="BP326" s="40"/>
      <c r="BQ326" s="40"/>
      <c r="BR326" s="40"/>
      <c r="BS326" s="40"/>
      <c r="BT326" s="40"/>
      <c r="BU326" s="40"/>
      <c r="BV326" s="40"/>
      <c r="BW326" s="40"/>
      <c r="BX326" s="40"/>
      <c r="BY326" s="40"/>
      <c r="BZ326" s="40"/>
      <c r="CA326" s="40"/>
      <c r="CB326" s="40"/>
      <c r="CC326" s="40"/>
      <c r="CD326" s="40"/>
      <c r="CE326" s="40"/>
      <c r="CF326" s="40"/>
      <c r="CG326" s="40"/>
      <c r="CH326" s="40"/>
      <c r="CI326" s="40"/>
      <c r="CJ326" s="40"/>
      <c r="CK326" s="40"/>
      <c r="CL326" s="40"/>
      <c r="CM326" s="40"/>
      <c r="CN326" s="40"/>
      <c r="CO326" s="40"/>
      <c r="CP326" s="40"/>
      <c r="CQ326" s="40"/>
      <c r="CR326" s="40"/>
      <c r="CS326" s="40"/>
      <c r="CT326" s="40"/>
      <c r="CU326" s="40"/>
      <c r="CV326" s="40"/>
      <c r="CW326" s="40"/>
      <c r="CX326" s="40"/>
      <c r="CY326" s="40"/>
      <c r="CZ326" s="40"/>
      <c r="DA326" s="40"/>
      <c r="DB326" s="40"/>
      <c r="DC326" s="40"/>
    </row>
    <row r="327" spans="2:107" s="5" customFormat="1" ht="30" customHeight="1" x14ac:dyDescent="0.2">
      <c r="B327" s="83"/>
      <c r="C327" s="86"/>
      <c r="D327" s="87"/>
      <c r="E327" s="89"/>
      <c r="F327" s="117"/>
      <c r="G327" s="118"/>
      <c r="H327" s="91"/>
      <c r="I327" s="94"/>
      <c r="J327" s="95"/>
      <c r="K327" s="81"/>
      <c r="L327" s="100"/>
      <c r="M327" s="101"/>
      <c r="N327" s="101"/>
      <c r="O327" s="102" t="str">
        <f t="shared" si="40"/>
        <v/>
      </c>
      <c r="P327" s="100"/>
      <c r="Q327" s="101"/>
      <c r="R327" s="101"/>
      <c r="S327" s="102" t="str">
        <f t="shared" si="41"/>
        <v/>
      </c>
      <c r="T327" s="104" t="str">
        <f t="shared" si="42"/>
        <v/>
      </c>
      <c r="U327" s="105" t="str">
        <f t="shared" si="43"/>
        <v xml:space="preserve">   </v>
      </c>
      <c r="V327" s="106" t="str">
        <f>IF(E327=0," ",IF(E327="H",IF(H327&lt;2000,VLOOKUP(K327,Minimas!$A$15:$G$29,7),IF(AND(H327&gt;1999,H327&lt;2003),VLOOKUP(K327,Minimas!$A$15:$G$29,6),IF(AND(H327&gt;2002,H327&lt;2005),VLOOKUP(K327,Minimas!$A$15:$G$29,5),IF(AND(H327&gt;2004,H327&lt;2007),VLOOKUP(K327,Minimas!$A$15:$G$29,4),VLOOKUP(K327,Minimas!$A$15:$G$29,3))))),IF(H327&lt;2000,VLOOKUP(K327,Minimas!$H$15:$N$29,7),IF(AND(H327&gt;1999,H327&lt;2003),VLOOKUP(K327,Minimas!$H$15:$N$29,6),IF(AND(H327&gt;2002,H327&lt;2005),VLOOKUP(K327,Minimas!$H$15:$N$29,5),IF(AND(H327&gt;2004,H327&lt;2007),VLOOKUP(K327,Minimas!$H$15:$N$29,4),VLOOKUP(K327,Minimas!$H$15:$N$29,3)))))))</f>
        <v xml:space="preserve"> </v>
      </c>
      <c r="W327" s="107" t="str">
        <f t="shared" si="44"/>
        <v/>
      </c>
      <c r="X327" s="42"/>
      <c r="Y327" s="42"/>
      <c r="AB327" s="113" t="e">
        <f>T327-HLOOKUP(V327,Minimas!$C$3:$CD$12,2,FALSE)</f>
        <v>#VALUE!</v>
      </c>
      <c r="AC327" s="113" t="e">
        <f>T327-HLOOKUP(V327,Minimas!$C$3:$CD$12,3,FALSE)</f>
        <v>#VALUE!</v>
      </c>
      <c r="AD327" s="113" t="e">
        <f>T327-HLOOKUP(V327,Minimas!$C$3:$CD$12,4,FALSE)</f>
        <v>#VALUE!</v>
      </c>
      <c r="AE327" s="113" t="e">
        <f>T327-HLOOKUP(V327,Minimas!$C$3:$CD$12,5,FALSE)</f>
        <v>#VALUE!</v>
      </c>
      <c r="AF327" s="113" t="e">
        <f>T327-HLOOKUP(V327,Minimas!$C$3:$CD$12,6,FALSE)</f>
        <v>#VALUE!</v>
      </c>
      <c r="AG327" s="113" t="e">
        <f>T327-HLOOKUP(V327,Minimas!$C$3:$CD$12,7,FALSE)</f>
        <v>#VALUE!</v>
      </c>
      <c r="AH327" s="113" t="e">
        <f>T327-HLOOKUP(V327,Minimas!$C$3:$CD$12,8,FALSE)</f>
        <v>#VALUE!</v>
      </c>
      <c r="AI327" s="113" t="e">
        <f>T327-HLOOKUP(V327,Minimas!$C$3:$CD$12,9,FALSE)</f>
        <v>#VALUE!</v>
      </c>
      <c r="AJ327" s="113" t="e">
        <f>T327-HLOOKUP(V327,Minimas!$C$3:$CD$12,10,FALSE)</f>
        <v>#VALUE!</v>
      </c>
      <c r="AK327" s="114" t="str">
        <f t="shared" si="45"/>
        <v xml:space="preserve"> </v>
      </c>
      <c r="AL327" s="114"/>
      <c r="AM327" s="114" t="str">
        <f t="shared" si="46"/>
        <v xml:space="preserve"> </v>
      </c>
      <c r="AN327" s="114" t="str">
        <f t="shared" si="47"/>
        <v xml:space="preserve"> </v>
      </c>
      <c r="AO327" s="40"/>
      <c r="AP327" s="40"/>
      <c r="AQ327" s="40"/>
      <c r="AR327" s="40"/>
      <c r="AS327" s="40"/>
      <c r="AT327" s="40"/>
      <c r="AU327" s="40"/>
      <c r="AV327" s="40"/>
      <c r="AW327" s="40"/>
      <c r="AX327" s="40"/>
      <c r="AY327" s="40"/>
      <c r="AZ327" s="40"/>
      <c r="BA327" s="40"/>
      <c r="BB327" s="40"/>
      <c r="BC327" s="40"/>
      <c r="BD327" s="40"/>
      <c r="BE327" s="40"/>
      <c r="BF327" s="40"/>
      <c r="BG327" s="40"/>
      <c r="BH327" s="40"/>
      <c r="BI327" s="40"/>
      <c r="BJ327" s="40"/>
      <c r="BK327" s="40"/>
      <c r="BL327" s="40"/>
      <c r="BM327" s="40"/>
      <c r="BN327" s="40"/>
      <c r="BO327" s="40"/>
      <c r="BP327" s="40"/>
      <c r="BQ327" s="40"/>
      <c r="BR327" s="40"/>
      <c r="BS327" s="40"/>
      <c r="BT327" s="40"/>
      <c r="BU327" s="40"/>
      <c r="BV327" s="40"/>
      <c r="BW327" s="40"/>
      <c r="BX327" s="40"/>
      <c r="BY327" s="40"/>
      <c r="BZ327" s="40"/>
      <c r="CA327" s="40"/>
      <c r="CB327" s="40"/>
      <c r="CC327" s="40"/>
      <c r="CD327" s="40"/>
      <c r="CE327" s="40"/>
      <c r="CF327" s="40"/>
      <c r="CG327" s="40"/>
      <c r="CH327" s="40"/>
      <c r="CI327" s="40"/>
      <c r="CJ327" s="40"/>
      <c r="CK327" s="40"/>
      <c r="CL327" s="40"/>
      <c r="CM327" s="40"/>
      <c r="CN327" s="40"/>
      <c r="CO327" s="40"/>
      <c r="CP327" s="40"/>
      <c r="CQ327" s="40"/>
      <c r="CR327" s="40"/>
      <c r="CS327" s="40"/>
      <c r="CT327" s="40"/>
      <c r="CU327" s="40"/>
      <c r="CV327" s="40"/>
      <c r="CW327" s="40"/>
      <c r="CX327" s="40"/>
      <c r="CY327" s="40"/>
      <c r="CZ327" s="40"/>
      <c r="DA327" s="40"/>
      <c r="DB327" s="40"/>
      <c r="DC327" s="40"/>
    </row>
    <row r="328" spans="2:107" s="5" customFormat="1" ht="30" customHeight="1" x14ac:dyDescent="0.2">
      <c r="B328" s="83"/>
      <c r="C328" s="86"/>
      <c r="D328" s="87"/>
      <c r="E328" s="89"/>
      <c r="F328" s="117"/>
      <c r="G328" s="118"/>
      <c r="H328" s="91"/>
      <c r="I328" s="94"/>
      <c r="J328" s="95"/>
      <c r="K328" s="81"/>
      <c r="L328" s="100"/>
      <c r="M328" s="101"/>
      <c r="N328" s="101"/>
      <c r="O328" s="102" t="str">
        <f t="shared" si="40"/>
        <v/>
      </c>
      <c r="P328" s="100"/>
      <c r="Q328" s="101"/>
      <c r="R328" s="101"/>
      <c r="S328" s="102" t="str">
        <f t="shared" si="41"/>
        <v/>
      </c>
      <c r="T328" s="104" t="str">
        <f t="shared" si="42"/>
        <v/>
      </c>
      <c r="U328" s="105" t="str">
        <f t="shared" si="43"/>
        <v xml:space="preserve">   </v>
      </c>
      <c r="V328" s="106" t="str">
        <f>IF(E328=0," ",IF(E328="H",IF(H328&lt;2000,VLOOKUP(K328,Minimas!$A$15:$G$29,7),IF(AND(H328&gt;1999,H328&lt;2003),VLOOKUP(K328,Minimas!$A$15:$G$29,6),IF(AND(H328&gt;2002,H328&lt;2005),VLOOKUP(K328,Minimas!$A$15:$G$29,5),IF(AND(H328&gt;2004,H328&lt;2007),VLOOKUP(K328,Minimas!$A$15:$G$29,4),VLOOKUP(K328,Minimas!$A$15:$G$29,3))))),IF(H328&lt;2000,VLOOKUP(K328,Minimas!$H$15:$N$29,7),IF(AND(H328&gt;1999,H328&lt;2003),VLOOKUP(K328,Minimas!$H$15:$N$29,6),IF(AND(H328&gt;2002,H328&lt;2005),VLOOKUP(K328,Minimas!$H$15:$N$29,5),IF(AND(H328&gt;2004,H328&lt;2007),VLOOKUP(K328,Minimas!$H$15:$N$29,4),VLOOKUP(K328,Minimas!$H$15:$N$29,3)))))))</f>
        <v xml:space="preserve"> </v>
      </c>
      <c r="W328" s="107" t="str">
        <f t="shared" si="44"/>
        <v/>
      </c>
      <c r="X328" s="42"/>
      <c r="Y328" s="42"/>
      <c r="AB328" s="113" t="e">
        <f>T328-HLOOKUP(V328,Minimas!$C$3:$CD$12,2,FALSE)</f>
        <v>#VALUE!</v>
      </c>
      <c r="AC328" s="113" t="e">
        <f>T328-HLOOKUP(V328,Minimas!$C$3:$CD$12,3,FALSE)</f>
        <v>#VALUE!</v>
      </c>
      <c r="AD328" s="113" t="e">
        <f>T328-HLOOKUP(V328,Minimas!$C$3:$CD$12,4,FALSE)</f>
        <v>#VALUE!</v>
      </c>
      <c r="AE328" s="113" t="e">
        <f>T328-HLOOKUP(V328,Minimas!$C$3:$CD$12,5,FALSE)</f>
        <v>#VALUE!</v>
      </c>
      <c r="AF328" s="113" t="e">
        <f>T328-HLOOKUP(V328,Minimas!$C$3:$CD$12,6,FALSE)</f>
        <v>#VALUE!</v>
      </c>
      <c r="AG328" s="113" t="e">
        <f>T328-HLOOKUP(V328,Minimas!$C$3:$CD$12,7,FALSE)</f>
        <v>#VALUE!</v>
      </c>
      <c r="AH328" s="113" t="e">
        <f>T328-HLOOKUP(V328,Minimas!$C$3:$CD$12,8,FALSE)</f>
        <v>#VALUE!</v>
      </c>
      <c r="AI328" s="113" t="e">
        <f>T328-HLOOKUP(V328,Minimas!$C$3:$CD$12,9,FALSE)</f>
        <v>#VALUE!</v>
      </c>
      <c r="AJ328" s="113" t="e">
        <f>T328-HLOOKUP(V328,Minimas!$C$3:$CD$12,10,FALSE)</f>
        <v>#VALUE!</v>
      </c>
      <c r="AK328" s="114" t="str">
        <f t="shared" si="45"/>
        <v xml:space="preserve"> </v>
      </c>
      <c r="AL328" s="114"/>
      <c r="AM328" s="114" t="str">
        <f t="shared" si="46"/>
        <v xml:space="preserve"> </v>
      </c>
      <c r="AN328" s="114" t="str">
        <f t="shared" si="47"/>
        <v xml:space="preserve"> </v>
      </c>
      <c r="AO328" s="40"/>
      <c r="AP328" s="40"/>
      <c r="AQ328" s="40"/>
      <c r="AR328" s="40"/>
      <c r="AS328" s="40"/>
      <c r="AT328" s="40"/>
      <c r="AU328" s="40"/>
      <c r="AV328" s="40"/>
      <c r="AW328" s="40"/>
      <c r="AX328" s="40"/>
      <c r="AY328" s="40"/>
      <c r="AZ328" s="40"/>
      <c r="BA328" s="40"/>
      <c r="BB328" s="40"/>
      <c r="BC328" s="40"/>
      <c r="BD328" s="40"/>
      <c r="BE328" s="40"/>
      <c r="BF328" s="40"/>
      <c r="BG328" s="40"/>
      <c r="BH328" s="40"/>
      <c r="BI328" s="40"/>
      <c r="BJ328" s="40"/>
      <c r="BK328" s="40"/>
      <c r="BL328" s="40"/>
      <c r="BM328" s="40"/>
      <c r="BN328" s="40"/>
      <c r="BO328" s="40"/>
      <c r="BP328" s="40"/>
      <c r="BQ328" s="40"/>
      <c r="BR328" s="40"/>
      <c r="BS328" s="40"/>
      <c r="BT328" s="40"/>
      <c r="BU328" s="40"/>
      <c r="BV328" s="40"/>
      <c r="BW328" s="40"/>
      <c r="BX328" s="40"/>
      <c r="BY328" s="40"/>
      <c r="BZ328" s="40"/>
      <c r="CA328" s="40"/>
      <c r="CB328" s="40"/>
      <c r="CC328" s="40"/>
      <c r="CD328" s="40"/>
      <c r="CE328" s="40"/>
      <c r="CF328" s="40"/>
      <c r="CG328" s="40"/>
      <c r="CH328" s="40"/>
      <c r="CI328" s="40"/>
      <c r="CJ328" s="40"/>
      <c r="CK328" s="40"/>
      <c r="CL328" s="40"/>
      <c r="CM328" s="40"/>
      <c r="CN328" s="40"/>
      <c r="CO328" s="40"/>
      <c r="CP328" s="40"/>
      <c r="CQ328" s="40"/>
      <c r="CR328" s="40"/>
      <c r="CS328" s="40"/>
      <c r="CT328" s="40"/>
      <c r="CU328" s="40"/>
      <c r="CV328" s="40"/>
      <c r="CW328" s="40"/>
      <c r="CX328" s="40"/>
      <c r="CY328" s="40"/>
      <c r="CZ328" s="40"/>
      <c r="DA328" s="40"/>
      <c r="DB328" s="40"/>
      <c r="DC328" s="40"/>
    </row>
    <row r="329" spans="2:107" s="5" customFormat="1" ht="30" customHeight="1" x14ac:dyDescent="0.2">
      <c r="B329" s="83"/>
      <c r="C329" s="86"/>
      <c r="D329" s="87"/>
      <c r="E329" s="89"/>
      <c r="F329" s="117"/>
      <c r="G329" s="118"/>
      <c r="H329" s="91"/>
      <c r="I329" s="94"/>
      <c r="J329" s="95"/>
      <c r="K329" s="81"/>
      <c r="L329" s="100"/>
      <c r="M329" s="101"/>
      <c r="N329" s="101"/>
      <c r="O329" s="102" t="str">
        <f t="shared" si="40"/>
        <v/>
      </c>
      <c r="P329" s="100"/>
      <c r="Q329" s="101"/>
      <c r="R329" s="101"/>
      <c r="S329" s="102" t="str">
        <f t="shared" si="41"/>
        <v/>
      </c>
      <c r="T329" s="104" t="str">
        <f t="shared" si="42"/>
        <v/>
      </c>
      <c r="U329" s="105" t="str">
        <f t="shared" si="43"/>
        <v xml:space="preserve">   </v>
      </c>
      <c r="V329" s="106" t="str">
        <f>IF(E329=0," ",IF(E329="H",IF(H329&lt;2000,VLOOKUP(K329,Minimas!$A$15:$G$29,7),IF(AND(H329&gt;1999,H329&lt;2003),VLOOKUP(K329,Minimas!$A$15:$G$29,6),IF(AND(H329&gt;2002,H329&lt;2005),VLOOKUP(K329,Minimas!$A$15:$G$29,5),IF(AND(H329&gt;2004,H329&lt;2007),VLOOKUP(K329,Minimas!$A$15:$G$29,4),VLOOKUP(K329,Minimas!$A$15:$G$29,3))))),IF(H329&lt;2000,VLOOKUP(K329,Minimas!$H$15:$N$29,7),IF(AND(H329&gt;1999,H329&lt;2003),VLOOKUP(K329,Minimas!$H$15:$N$29,6),IF(AND(H329&gt;2002,H329&lt;2005),VLOOKUP(K329,Minimas!$H$15:$N$29,5),IF(AND(H329&gt;2004,H329&lt;2007),VLOOKUP(K329,Minimas!$H$15:$N$29,4),VLOOKUP(K329,Minimas!$H$15:$N$29,3)))))))</f>
        <v xml:space="preserve"> </v>
      </c>
      <c r="W329" s="107" t="str">
        <f t="shared" si="44"/>
        <v/>
      </c>
      <c r="X329" s="42"/>
      <c r="Y329" s="42"/>
      <c r="AB329" s="113" t="e">
        <f>T329-HLOOKUP(V329,Minimas!$C$3:$CD$12,2,FALSE)</f>
        <v>#VALUE!</v>
      </c>
      <c r="AC329" s="113" t="e">
        <f>T329-HLOOKUP(V329,Minimas!$C$3:$CD$12,3,FALSE)</f>
        <v>#VALUE!</v>
      </c>
      <c r="AD329" s="113" t="e">
        <f>T329-HLOOKUP(V329,Minimas!$C$3:$CD$12,4,FALSE)</f>
        <v>#VALUE!</v>
      </c>
      <c r="AE329" s="113" t="e">
        <f>T329-HLOOKUP(V329,Minimas!$C$3:$CD$12,5,FALSE)</f>
        <v>#VALUE!</v>
      </c>
      <c r="AF329" s="113" t="e">
        <f>T329-HLOOKUP(V329,Minimas!$C$3:$CD$12,6,FALSE)</f>
        <v>#VALUE!</v>
      </c>
      <c r="AG329" s="113" t="e">
        <f>T329-HLOOKUP(V329,Minimas!$C$3:$CD$12,7,FALSE)</f>
        <v>#VALUE!</v>
      </c>
      <c r="AH329" s="113" t="e">
        <f>T329-HLOOKUP(V329,Minimas!$C$3:$CD$12,8,FALSE)</f>
        <v>#VALUE!</v>
      </c>
      <c r="AI329" s="113" t="e">
        <f>T329-HLOOKUP(V329,Minimas!$C$3:$CD$12,9,FALSE)</f>
        <v>#VALUE!</v>
      </c>
      <c r="AJ329" s="113" t="e">
        <f>T329-HLOOKUP(V329,Minimas!$C$3:$CD$12,10,FALSE)</f>
        <v>#VALUE!</v>
      </c>
      <c r="AK329" s="114" t="str">
        <f t="shared" si="45"/>
        <v xml:space="preserve"> </v>
      </c>
      <c r="AL329" s="114"/>
      <c r="AM329" s="114" t="str">
        <f t="shared" si="46"/>
        <v xml:space="preserve"> </v>
      </c>
      <c r="AN329" s="114" t="str">
        <f t="shared" si="47"/>
        <v xml:space="preserve"> </v>
      </c>
      <c r="AO329" s="40"/>
      <c r="AP329" s="40"/>
      <c r="AQ329" s="40"/>
      <c r="AR329" s="40"/>
      <c r="AS329" s="40"/>
      <c r="AT329" s="40"/>
      <c r="AU329" s="40"/>
      <c r="AV329" s="40"/>
      <c r="AW329" s="40"/>
      <c r="AX329" s="40"/>
      <c r="AY329" s="40"/>
      <c r="AZ329" s="40"/>
      <c r="BA329" s="40"/>
      <c r="BB329" s="40"/>
      <c r="BC329" s="40"/>
      <c r="BD329" s="40"/>
      <c r="BE329" s="40"/>
      <c r="BF329" s="40"/>
      <c r="BG329" s="40"/>
      <c r="BH329" s="40"/>
      <c r="BI329" s="40"/>
      <c r="BJ329" s="40"/>
      <c r="BK329" s="40"/>
      <c r="BL329" s="40"/>
      <c r="BM329" s="40"/>
      <c r="BN329" s="40"/>
      <c r="BO329" s="40"/>
      <c r="BP329" s="40"/>
      <c r="BQ329" s="40"/>
      <c r="BR329" s="40"/>
      <c r="BS329" s="40"/>
      <c r="BT329" s="40"/>
      <c r="BU329" s="40"/>
      <c r="BV329" s="40"/>
      <c r="BW329" s="40"/>
      <c r="BX329" s="40"/>
      <c r="BY329" s="40"/>
      <c r="BZ329" s="40"/>
      <c r="CA329" s="40"/>
      <c r="CB329" s="40"/>
      <c r="CC329" s="40"/>
      <c r="CD329" s="40"/>
      <c r="CE329" s="40"/>
      <c r="CF329" s="40"/>
      <c r="CG329" s="40"/>
      <c r="CH329" s="40"/>
      <c r="CI329" s="40"/>
      <c r="CJ329" s="40"/>
      <c r="CK329" s="40"/>
      <c r="CL329" s="40"/>
      <c r="CM329" s="40"/>
      <c r="CN329" s="40"/>
      <c r="CO329" s="40"/>
      <c r="CP329" s="40"/>
      <c r="CQ329" s="40"/>
      <c r="CR329" s="40"/>
      <c r="CS329" s="40"/>
      <c r="CT329" s="40"/>
      <c r="CU329" s="40"/>
      <c r="CV329" s="40"/>
      <c r="CW329" s="40"/>
      <c r="CX329" s="40"/>
      <c r="CY329" s="40"/>
      <c r="CZ329" s="40"/>
      <c r="DA329" s="40"/>
      <c r="DB329" s="40"/>
      <c r="DC329" s="40"/>
    </row>
    <row r="330" spans="2:107" s="5" customFormat="1" ht="30" customHeight="1" x14ac:dyDescent="0.2">
      <c r="B330" s="83"/>
      <c r="C330" s="86"/>
      <c r="D330" s="87"/>
      <c r="E330" s="89"/>
      <c r="F330" s="117"/>
      <c r="G330" s="118"/>
      <c r="H330" s="91"/>
      <c r="I330" s="94"/>
      <c r="J330" s="95"/>
      <c r="K330" s="81"/>
      <c r="L330" s="100"/>
      <c r="M330" s="101"/>
      <c r="N330" s="101"/>
      <c r="O330" s="102" t="str">
        <f t="shared" si="40"/>
        <v/>
      </c>
      <c r="P330" s="100"/>
      <c r="Q330" s="101"/>
      <c r="R330" s="101"/>
      <c r="S330" s="102" t="str">
        <f t="shared" si="41"/>
        <v/>
      </c>
      <c r="T330" s="104" t="str">
        <f t="shared" si="42"/>
        <v/>
      </c>
      <c r="U330" s="105" t="str">
        <f t="shared" si="43"/>
        <v xml:space="preserve">   </v>
      </c>
      <c r="V330" s="106" t="str">
        <f>IF(E330=0," ",IF(E330="H",IF(H330&lt;2000,VLOOKUP(K330,Minimas!$A$15:$G$29,7),IF(AND(H330&gt;1999,H330&lt;2003),VLOOKUP(K330,Minimas!$A$15:$G$29,6),IF(AND(H330&gt;2002,H330&lt;2005),VLOOKUP(K330,Minimas!$A$15:$G$29,5),IF(AND(H330&gt;2004,H330&lt;2007),VLOOKUP(K330,Minimas!$A$15:$G$29,4),VLOOKUP(K330,Minimas!$A$15:$G$29,3))))),IF(H330&lt;2000,VLOOKUP(K330,Minimas!$H$15:$N$29,7),IF(AND(H330&gt;1999,H330&lt;2003),VLOOKUP(K330,Minimas!$H$15:$N$29,6),IF(AND(H330&gt;2002,H330&lt;2005),VLOOKUP(K330,Minimas!$H$15:$N$29,5),IF(AND(H330&gt;2004,H330&lt;2007),VLOOKUP(K330,Minimas!$H$15:$N$29,4),VLOOKUP(K330,Minimas!$H$15:$N$29,3)))))))</f>
        <v xml:space="preserve"> </v>
      </c>
      <c r="W330" s="107" t="str">
        <f t="shared" si="44"/>
        <v/>
      </c>
      <c r="X330" s="42"/>
      <c r="Y330" s="42"/>
      <c r="AB330" s="113" t="e">
        <f>T330-HLOOKUP(V330,Minimas!$C$3:$CD$12,2,FALSE)</f>
        <v>#VALUE!</v>
      </c>
      <c r="AC330" s="113" t="e">
        <f>T330-HLOOKUP(V330,Minimas!$C$3:$CD$12,3,FALSE)</f>
        <v>#VALUE!</v>
      </c>
      <c r="AD330" s="113" t="e">
        <f>T330-HLOOKUP(V330,Minimas!$C$3:$CD$12,4,FALSE)</f>
        <v>#VALUE!</v>
      </c>
      <c r="AE330" s="113" t="e">
        <f>T330-HLOOKUP(V330,Minimas!$C$3:$CD$12,5,FALSE)</f>
        <v>#VALUE!</v>
      </c>
      <c r="AF330" s="113" t="e">
        <f>T330-HLOOKUP(V330,Minimas!$C$3:$CD$12,6,FALSE)</f>
        <v>#VALUE!</v>
      </c>
      <c r="AG330" s="113" t="e">
        <f>T330-HLOOKUP(V330,Minimas!$C$3:$CD$12,7,FALSE)</f>
        <v>#VALUE!</v>
      </c>
      <c r="AH330" s="113" t="e">
        <f>T330-HLOOKUP(V330,Minimas!$C$3:$CD$12,8,FALSE)</f>
        <v>#VALUE!</v>
      </c>
      <c r="AI330" s="113" t="e">
        <f>T330-HLOOKUP(V330,Minimas!$C$3:$CD$12,9,FALSE)</f>
        <v>#VALUE!</v>
      </c>
      <c r="AJ330" s="113" t="e">
        <f>T330-HLOOKUP(V330,Minimas!$C$3:$CD$12,10,FALSE)</f>
        <v>#VALUE!</v>
      </c>
      <c r="AK330" s="114" t="str">
        <f t="shared" si="45"/>
        <v xml:space="preserve"> </v>
      </c>
      <c r="AL330" s="114"/>
      <c r="AM330" s="114" t="str">
        <f t="shared" si="46"/>
        <v xml:space="preserve"> </v>
      </c>
      <c r="AN330" s="114" t="str">
        <f t="shared" si="47"/>
        <v xml:space="preserve"> </v>
      </c>
      <c r="AO330" s="40"/>
      <c r="AP330" s="40"/>
      <c r="AQ330" s="40"/>
      <c r="AR330" s="40"/>
      <c r="AS330" s="40"/>
      <c r="AT330" s="40"/>
      <c r="AU330" s="40"/>
      <c r="AV330" s="40"/>
      <c r="AW330" s="40"/>
      <c r="AX330" s="40"/>
      <c r="AY330" s="40"/>
      <c r="AZ330" s="40"/>
      <c r="BA330" s="40"/>
      <c r="BB330" s="40"/>
      <c r="BC330" s="40"/>
      <c r="BD330" s="40"/>
      <c r="BE330" s="40"/>
      <c r="BF330" s="40"/>
      <c r="BG330" s="40"/>
      <c r="BH330" s="40"/>
      <c r="BI330" s="40"/>
      <c r="BJ330" s="40"/>
      <c r="BK330" s="40"/>
      <c r="BL330" s="40"/>
      <c r="BM330" s="40"/>
      <c r="BN330" s="40"/>
      <c r="BO330" s="40"/>
      <c r="BP330" s="40"/>
      <c r="BQ330" s="40"/>
      <c r="BR330" s="40"/>
      <c r="BS330" s="40"/>
      <c r="BT330" s="40"/>
      <c r="BU330" s="40"/>
      <c r="BV330" s="40"/>
      <c r="BW330" s="40"/>
      <c r="BX330" s="40"/>
      <c r="BY330" s="40"/>
      <c r="BZ330" s="40"/>
      <c r="CA330" s="40"/>
      <c r="CB330" s="40"/>
      <c r="CC330" s="40"/>
      <c r="CD330" s="40"/>
      <c r="CE330" s="40"/>
      <c r="CF330" s="40"/>
      <c r="CG330" s="40"/>
      <c r="CH330" s="40"/>
      <c r="CI330" s="40"/>
      <c r="CJ330" s="40"/>
      <c r="CK330" s="40"/>
      <c r="CL330" s="40"/>
      <c r="CM330" s="40"/>
      <c r="CN330" s="40"/>
      <c r="CO330" s="40"/>
      <c r="CP330" s="40"/>
      <c r="CQ330" s="40"/>
      <c r="CR330" s="40"/>
      <c r="CS330" s="40"/>
      <c r="CT330" s="40"/>
      <c r="CU330" s="40"/>
      <c r="CV330" s="40"/>
      <c r="CW330" s="40"/>
      <c r="CX330" s="40"/>
      <c r="CY330" s="40"/>
      <c r="CZ330" s="40"/>
      <c r="DA330" s="40"/>
      <c r="DB330" s="40"/>
      <c r="DC330" s="40"/>
    </row>
    <row r="331" spans="2:107" s="5" customFormat="1" ht="30" customHeight="1" x14ac:dyDescent="0.2">
      <c r="B331" s="83"/>
      <c r="C331" s="86"/>
      <c r="D331" s="87"/>
      <c r="E331" s="89"/>
      <c r="F331" s="117"/>
      <c r="G331" s="118"/>
      <c r="H331" s="91"/>
      <c r="I331" s="94"/>
      <c r="J331" s="95"/>
      <c r="K331" s="81"/>
      <c r="L331" s="100"/>
      <c r="M331" s="101"/>
      <c r="N331" s="101"/>
      <c r="O331" s="102" t="str">
        <f t="shared" si="40"/>
        <v/>
      </c>
      <c r="P331" s="100"/>
      <c r="Q331" s="101"/>
      <c r="R331" s="101"/>
      <c r="S331" s="102" t="str">
        <f t="shared" si="41"/>
        <v/>
      </c>
      <c r="T331" s="104" t="str">
        <f t="shared" si="42"/>
        <v/>
      </c>
      <c r="U331" s="105" t="str">
        <f t="shared" si="43"/>
        <v xml:space="preserve">   </v>
      </c>
      <c r="V331" s="106" t="str">
        <f>IF(E331=0," ",IF(E331="H",IF(H331&lt;2000,VLOOKUP(K331,Minimas!$A$15:$G$29,7),IF(AND(H331&gt;1999,H331&lt;2003),VLOOKUP(K331,Minimas!$A$15:$G$29,6),IF(AND(H331&gt;2002,H331&lt;2005),VLOOKUP(K331,Minimas!$A$15:$G$29,5),IF(AND(H331&gt;2004,H331&lt;2007),VLOOKUP(K331,Minimas!$A$15:$G$29,4),VLOOKUP(K331,Minimas!$A$15:$G$29,3))))),IF(H331&lt;2000,VLOOKUP(K331,Minimas!$H$15:$N$29,7),IF(AND(H331&gt;1999,H331&lt;2003),VLOOKUP(K331,Minimas!$H$15:$N$29,6),IF(AND(H331&gt;2002,H331&lt;2005),VLOOKUP(K331,Minimas!$H$15:$N$29,5),IF(AND(H331&gt;2004,H331&lt;2007),VLOOKUP(K331,Minimas!$H$15:$N$29,4),VLOOKUP(K331,Minimas!$H$15:$N$29,3)))))))</f>
        <v xml:space="preserve"> </v>
      </c>
      <c r="W331" s="107" t="str">
        <f t="shared" si="44"/>
        <v/>
      </c>
      <c r="X331" s="42"/>
      <c r="Y331" s="42"/>
      <c r="AB331" s="113" t="e">
        <f>T331-HLOOKUP(V331,Minimas!$C$3:$CD$12,2,FALSE)</f>
        <v>#VALUE!</v>
      </c>
      <c r="AC331" s="113" t="e">
        <f>T331-HLOOKUP(V331,Minimas!$C$3:$CD$12,3,FALSE)</f>
        <v>#VALUE!</v>
      </c>
      <c r="AD331" s="113" t="e">
        <f>T331-HLOOKUP(V331,Minimas!$C$3:$CD$12,4,FALSE)</f>
        <v>#VALUE!</v>
      </c>
      <c r="AE331" s="113" t="e">
        <f>T331-HLOOKUP(V331,Minimas!$C$3:$CD$12,5,FALSE)</f>
        <v>#VALUE!</v>
      </c>
      <c r="AF331" s="113" t="e">
        <f>T331-HLOOKUP(V331,Minimas!$C$3:$CD$12,6,FALSE)</f>
        <v>#VALUE!</v>
      </c>
      <c r="AG331" s="113" t="e">
        <f>T331-HLOOKUP(V331,Minimas!$C$3:$CD$12,7,FALSE)</f>
        <v>#VALUE!</v>
      </c>
      <c r="AH331" s="113" t="e">
        <f>T331-HLOOKUP(V331,Minimas!$C$3:$CD$12,8,FALSE)</f>
        <v>#VALUE!</v>
      </c>
      <c r="AI331" s="113" t="e">
        <f>T331-HLOOKUP(V331,Minimas!$C$3:$CD$12,9,FALSE)</f>
        <v>#VALUE!</v>
      </c>
      <c r="AJ331" s="113" t="e">
        <f>T331-HLOOKUP(V331,Minimas!$C$3:$CD$12,10,FALSE)</f>
        <v>#VALUE!</v>
      </c>
      <c r="AK331" s="114" t="str">
        <f t="shared" si="45"/>
        <v xml:space="preserve"> </v>
      </c>
      <c r="AL331" s="114"/>
      <c r="AM331" s="114" t="str">
        <f t="shared" si="46"/>
        <v xml:space="preserve"> </v>
      </c>
      <c r="AN331" s="114" t="str">
        <f t="shared" si="47"/>
        <v xml:space="preserve"> </v>
      </c>
      <c r="AO331" s="40"/>
      <c r="AP331" s="40"/>
      <c r="AQ331" s="40"/>
      <c r="AR331" s="40"/>
      <c r="AS331" s="40"/>
      <c r="AT331" s="40"/>
      <c r="AU331" s="40"/>
      <c r="AV331" s="40"/>
      <c r="AW331" s="40"/>
      <c r="AX331" s="40"/>
      <c r="AY331" s="40"/>
      <c r="AZ331" s="40"/>
      <c r="BA331" s="40"/>
      <c r="BB331" s="40"/>
      <c r="BC331" s="40"/>
      <c r="BD331" s="40"/>
      <c r="BE331" s="40"/>
      <c r="BF331" s="40"/>
      <c r="BG331" s="40"/>
      <c r="BH331" s="40"/>
      <c r="BI331" s="40"/>
      <c r="BJ331" s="40"/>
      <c r="BK331" s="40"/>
      <c r="BL331" s="40"/>
      <c r="BM331" s="40"/>
      <c r="BN331" s="40"/>
      <c r="BO331" s="40"/>
      <c r="BP331" s="40"/>
      <c r="BQ331" s="40"/>
      <c r="BR331" s="40"/>
      <c r="BS331" s="40"/>
      <c r="BT331" s="40"/>
      <c r="BU331" s="40"/>
      <c r="BV331" s="40"/>
      <c r="BW331" s="40"/>
      <c r="BX331" s="40"/>
      <c r="BY331" s="40"/>
      <c r="BZ331" s="40"/>
      <c r="CA331" s="40"/>
      <c r="CB331" s="40"/>
      <c r="CC331" s="40"/>
      <c r="CD331" s="40"/>
      <c r="CE331" s="40"/>
      <c r="CF331" s="40"/>
      <c r="CG331" s="40"/>
      <c r="CH331" s="40"/>
      <c r="CI331" s="40"/>
      <c r="CJ331" s="40"/>
      <c r="CK331" s="40"/>
      <c r="CL331" s="40"/>
      <c r="CM331" s="40"/>
      <c r="CN331" s="40"/>
      <c r="CO331" s="40"/>
      <c r="CP331" s="40"/>
      <c r="CQ331" s="40"/>
      <c r="CR331" s="40"/>
      <c r="CS331" s="40"/>
      <c r="CT331" s="40"/>
      <c r="CU331" s="40"/>
      <c r="CV331" s="40"/>
      <c r="CW331" s="40"/>
      <c r="CX331" s="40"/>
      <c r="CY331" s="40"/>
      <c r="CZ331" s="40"/>
      <c r="DA331" s="40"/>
      <c r="DB331" s="40"/>
      <c r="DC331" s="40"/>
    </row>
    <row r="332" spans="2:107" s="5" customFormat="1" ht="30" customHeight="1" x14ac:dyDescent="0.2">
      <c r="B332" s="83"/>
      <c r="C332" s="86"/>
      <c r="D332" s="87"/>
      <c r="E332" s="89"/>
      <c r="F332" s="117"/>
      <c r="G332" s="118"/>
      <c r="H332" s="91"/>
      <c r="I332" s="94"/>
      <c r="J332" s="95"/>
      <c r="K332" s="81"/>
      <c r="L332" s="100"/>
      <c r="M332" s="101"/>
      <c r="N332" s="101"/>
      <c r="O332" s="102" t="str">
        <f t="shared" si="40"/>
        <v/>
      </c>
      <c r="P332" s="100"/>
      <c r="Q332" s="101"/>
      <c r="R332" s="101"/>
      <c r="S332" s="102" t="str">
        <f t="shared" si="41"/>
        <v/>
      </c>
      <c r="T332" s="104" t="str">
        <f t="shared" si="42"/>
        <v/>
      </c>
      <c r="U332" s="105" t="str">
        <f t="shared" si="43"/>
        <v xml:space="preserve">   </v>
      </c>
      <c r="V332" s="106" t="str">
        <f>IF(E332=0," ",IF(E332="H",IF(H332&lt;2000,VLOOKUP(K332,Minimas!$A$15:$G$29,7),IF(AND(H332&gt;1999,H332&lt;2003),VLOOKUP(K332,Minimas!$A$15:$G$29,6),IF(AND(H332&gt;2002,H332&lt;2005),VLOOKUP(K332,Minimas!$A$15:$G$29,5),IF(AND(H332&gt;2004,H332&lt;2007),VLOOKUP(K332,Minimas!$A$15:$G$29,4),VLOOKUP(K332,Minimas!$A$15:$G$29,3))))),IF(H332&lt;2000,VLOOKUP(K332,Minimas!$H$15:$N$29,7),IF(AND(H332&gt;1999,H332&lt;2003),VLOOKUP(K332,Minimas!$H$15:$N$29,6),IF(AND(H332&gt;2002,H332&lt;2005),VLOOKUP(K332,Minimas!$H$15:$N$29,5),IF(AND(H332&gt;2004,H332&lt;2007),VLOOKUP(K332,Minimas!$H$15:$N$29,4),VLOOKUP(K332,Minimas!$H$15:$N$29,3)))))))</f>
        <v xml:space="preserve"> </v>
      </c>
      <c r="W332" s="107" t="str">
        <f t="shared" si="44"/>
        <v/>
      </c>
      <c r="X332" s="42"/>
      <c r="Y332" s="42"/>
      <c r="AB332" s="113" t="e">
        <f>T332-HLOOKUP(V332,Minimas!$C$3:$CD$12,2,FALSE)</f>
        <v>#VALUE!</v>
      </c>
      <c r="AC332" s="113" t="e">
        <f>T332-HLOOKUP(V332,Minimas!$C$3:$CD$12,3,FALSE)</f>
        <v>#VALUE!</v>
      </c>
      <c r="AD332" s="113" t="e">
        <f>T332-HLOOKUP(V332,Minimas!$C$3:$CD$12,4,FALSE)</f>
        <v>#VALUE!</v>
      </c>
      <c r="AE332" s="113" t="e">
        <f>T332-HLOOKUP(V332,Minimas!$C$3:$CD$12,5,FALSE)</f>
        <v>#VALUE!</v>
      </c>
      <c r="AF332" s="113" t="e">
        <f>T332-HLOOKUP(V332,Minimas!$C$3:$CD$12,6,FALSE)</f>
        <v>#VALUE!</v>
      </c>
      <c r="AG332" s="113" t="e">
        <f>T332-HLOOKUP(V332,Minimas!$C$3:$CD$12,7,FALSE)</f>
        <v>#VALUE!</v>
      </c>
      <c r="AH332" s="113" t="e">
        <f>T332-HLOOKUP(V332,Minimas!$C$3:$CD$12,8,FALSE)</f>
        <v>#VALUE!</v>
      </c>
      <c r="AI332" s="113" t="e">
        <f>T332-HLOOKUP(V332,Minimas!$C$3:$CD$12,9,FALSE)</f>
        <v>#VALUE!</v>
      </c>
      <c r="AJ332" s="113" t="e">
        <f>T332-HLOOKUP(V332,Minimas!$C$3:$CD$12,10,FALSE)</f>
        <v>#VALUE!</v>
      </c>
      <c r="AK332" s="114" t="str">
        <f t="shared" si="45"/>
        <v xml:space="preserve"> </v>
      </c>
      <c r="AL332" s="114"/>
      <c r="AM332" s="114" t="str">
        <f t="shared" si="46"/>
        <v xml:space="preserve"> </v>
      </c>
      <c r="AN332" s="114" t="str">
        <f t="shared" si="47"/>
        <v xml:space="preserve"> </v>
      </c>
      <c r="AO332" s="40"/>
      <c r="AP332" s="40"/>
      <c r="AQ332" s="40"/>
      <c r="AR332" s="40"/>
      <c r="AS332" s="40"/>
      <c r="AT332" s="40"/>
      <c r="AU332" s="40"/>
      <c r="AV332" s="40"/>
      <c r="AW332" s="40"/>
      <c r="AX332" s="40"/>
      <c r="AY332" s="40"/>
      <c r="AZ332" s="40"/>
      <c r="BA332" s="40"/>
      <c r="BB332" s="40"/>
      <c r="BC332" s="40"/>
      <c r="BD332" s="40"/>
      <c r="BE332" s="40"/>
      <c r="BF332" s="40"/>
      <c r="BG332" s="40"/>
      <c r="BH332" s="40"/>
      <c r="BI332" s="40"/>
      <c r="BJ332" s="40"/>
      <c r="BK332" s="40"/>
      <c r="BL332" s="40"/>
      <c r="BM332" s="40"/>
      <c r="BN332" s="40"/>
      <c r="BO332" s="40"/>
      <c r="BP332" s="40"/>
      <c r="BQ332" s="40"/>
      <c r="BR332" s="40"/>
      <c r="BS332" s="40"/>
      <c r="BT332" s="40"/>
      <c r="BU332" s="40"/>
      <c r="BV332" s="40"/>
      <c r="BW332" s="40"/>
      <c r="BX332" s="40"/>
      <c r="BY332" s="40"/>
      <c r="BZ332" s="40"/>
      <c r="CA332" s="40"/>
      <c r="CB332" s="40"/>
      <c r="CC332" s="40"/>
      <c r="CD332" s="40"/>
      <c r="CE332" s="40"/>
      <c r="CF332" s="40"/>
      <c r="CG332" s="40"/>
      <c r="CH332" s="40"/>
      <c r="CI332" s="40"/>
      <c r="CJ332" s="40"/>
      <c r="CK332" s="40"/>
      <c r="CL332" s="40"/>
      <c r="CM332" s="40"/>
      <c r="CN332" s="40"/>
      <c r="CO332" s="40"/>
      <c r="CP332" s="40"/>
      <c r="CQ332" s="40"/>
      <c r="CR332" s="40"/>
      <c r="CS332" s="40"/>
      <c r="CT332" s="40"/>
      <c r="CU332" s="40"/>
      <c r="CV332" s="40"/>
      <c r="CW332" s="40"/>
      <c r="CX332" s="40"/>
      <c r="CY332" s="40"/>
      <c r="CZ332" s="40"/>
      <c r="DA332" s="40"/>
      <c r="DB332" s="40"/>
      <c r="DC332" s="40"/>
    </row>
    <row r="333" spans="2:107" s="5" customFormat="1" ht="30" customHeight="1" x14ac:dyDescent="0.2">
      <c r="B333" s="83"/>
      <c r="C333" s="86"/>
      <c r="D333" s="87"/>
      <c r="E333" s="89"/>
      <c r="F333" s="117"/>
      <c r="G333" s="118"/>
      <c r="H333" s="91"/>
      <c r="I333" s="94"/>
      <c r="J333" s="95"/>
      <c r="K333" s="81"/>
      <c r="L333" s="100"/>
      <c r="M333" s="101"/>
      <c r="N333" s="101"/>
      <c r="O333" s="102" t="str">
        <f t="shared" si="40"/>
        <v/>
      </c>
      <c r="P333" s="100"/>
      <c r="Q333" s="101"/>
      <c r="R333" s="101"/>
      <c r="S333" s="102" t="str">
        <f t="shared" si="41"/>
        <v/>
      </c>
      <c r="T333" s="104" t="str">
        <f t="shared" si="42"/>
        <v/>
      </c>
      <c r="U333" s="105" t="str">
        <f t="shared" si="43"/>
        <v xml:space="preserve">   </v>
      </c>
      <c r="V333" s="106" t="str">
        <f>IF(E333=0," ",IF(E333="H",IF(H333&lt;2000,VLOOKUP(K333,Minimas!$A$15:$G$29,7),IF(AND(H333&gt;1999,H333&lt;2003),VLOOKUP(K333,Minimas!$A$15:$G$29,6),IF(AND(H333&gt;2002,H333&lt;2005),VLOOKUP(K333,Minimas!$A$15:$G$29,5),IF(AND(H333&gt;2004,H333&lt;2007),VLOOKUP(K333,Minimas!$A$15:$G$29,4),VLOOKUP(K333,Minimas!$A$15:$G$29,3))))),IF(H333&lt;2000,VLOOKUP(K333,Minimas!$H$15:$N$29,7),IF(AND(H333&gt;1999,H333&lt;2003),VLOOKUP(K333,Minimas!$H$15:$N$29,6),IF(AND(H333&gt;2002,H333&lt;2005),VLOOKUP(K333,Minimas!$H$15:$N$29,5),IF(AND(H333&gt;2004,H333&lt;2007),VLOOKUP(K333,Minimas!$H$15:$N$29,4),VLOOKUP(K333,Minimas!$H$15:$N$29,3)))))))</f>
        <v xml:space="preserve"> </v>
      </c>
      <c r="W333" s="107" t="str">
        <f t="shared" si="44"/>
        <v/>
      </c>
      <c r="X333" s="42"/>
      <c r="Y333" s="42"/>
      <c r="AB333" s="113" t="e">
        <f>T333-HLOOKUP(V333,Minimas!$C$3:$CD$12,2,FALSE)</f>
        <v>#VALUE!</v>
      </c>
      <c r="AC333" s="113" t="e">
        <f>T333-HLOOKUP(V333,Minimas!$C$3:$CD$12,3,FALSE)</f>
        <v>#VALUE!</v>
      </c>
      <c r="AD333" s="113" t="e">
        <f>T333-HLOOKUP(V333,Minimas!$C$3:$CD$12,4,FALSE)</f>
        <v>#VALUE!</v>
      </c>
      <c r="AE333" s="113" t="e">
        <f>T333-HLOOKUP(V333,Minimas!$C$3:$CD$12,5,FALSE)</f>
        <v>#VALUE!</v>
      </c>
      <c r="AF333" s="113" t="e">
        <f>T333-HLOOKUP(V333,Minimas!$C$3:$CD$12,6,FALSE)</f>
        <v>#VALUE!</v>
      </c>
      <c r="AG333" s="113" t="e">
        <f>T333-HLOOKUP(V333,Minimas!$C$3:$CD$12,7,FALSE)</f>
        <v>#VALUE!</v>
      </c>
      <c r="AH333" s="113" t="e">
        <f>T333-HLOOKUP(V333,Minimas!$C$3:$CD$12,8,FALSE)</f>
        <v>#VALUE!</v>
      </c>
      <c r="AI333" s="113" t="e">
        <f>T333-HLOOKUP(V333,Minimas!$C$3:$CD$12,9,FALSE)</f>
        <v>#VALUE!</v>
      </c>
      <c r="AJ333" s="113" t="e">
        <f>T333-HLOOKUP(V333,Minimas!$C$3:$CD$12,10,FALSE)</f>
        <v>#VALUE!</v>
      </c>
      <c r="AK333" s="114" t="str">
        <f t="shared" si="45"/>
        <v xml:space="preserve"> </v>
      </c>
      <c r="AL333" s="114"/>
      <c r="AM333" s="114" t="str">
        <f t="shared" si="46"/>
        <v xml:space="preserve"> </v>
      </c>
      <c r="AN333" s="114" t="str">
        <f t="shared" si="47"/>
        <v xml:space="preserve"> </v>
      </c>
      <c r="AO333" s="40"/>
      <c r="AP333" s="40"/>
      <c r="AQ333" s="40"/>
      <c r="AR333" s="40"/>
      <c r="AS333" s="40"/>
      <c r="AT333" s="40"/>
      <c r="AU333" s="40"/>
      <c r="AV333" s="40"/>
      <c r="AW333" s="40"/>
      <c r="AX333" s="40"/>
      <c r="AY333" s="40"/>
      <c r="AZ333" s="40"/>
      <c r="BA333" s="40"/>
      <c r="BB333" s="40"/>
      <c r="BC333" s="40"/>
      <c r="BD333" s="40"/>
      <c r="BE333" s="40"/>
      <c r="BF333" s="40"/>
      <c r="BG333" s="40"/>
      <c r="BH333" s="40"/>
      <c r="BI333" s="40"/>
      <c r="BJ333" s="40"/>
      <c r="BK333" s="40"/>
      <c r="BL333" s="40"/>
      <c r="BM333" s="40"/>
      <c r="BN333" s="40"/>
      <c r="BO333" s="40"/>
      <c r="BP333" s="40"/>
      <c r="BQ333" s="40"/>
      <c r="BR333" s="40"/>
      <c r="BS333" s="40"/>
      <c r="BT333" s="40"/>
      <c r="BU333" s="40"/>
      <c r="BV333" s="40"/>
      <c r="BW333" s="40"/>
      <c r="BX333" s="40"/>
      <c r="BY333" s="40"/>
      <c r="BZ333" s="40"/>
      <c r="CA333" s="40"/>
      <c r="CB333" s="40"/>
      <c r="CC333" s="40"/>
      <c r="CD333" s="40"/>
      <c r="CE333" s="40"/>
      <c r="CF333" s="40"/>
      <c r="CG333" s="40"/>
      <c r="CH333" s="40"/>
      <c r="CI333" s="40"/>
      <c r="CJ333" s="40"/>
      <c r="CK333" s="40"/>
      <c r="CL333" s="40"/>
      <c r="CM333" s="40"/>
      <c r="CN333" s="40"/>
      <c r="CO333" s="40"/>
      <c r="CP333" s="40"/>
      <c r="CQ333" s="40"/>
      <c r="CR333" s="40"/>
      <c r="CS333" s="40"/>
      <c r="CT333" s="40"/>
      <c r="CU333" s="40"/>
      <c r="CV333" s="40"/>
      <c r="CW333" s="40"/>
      <c r="CX333" s="40"/>
      <c r="CY333" s="40"/>
      <c r="CZ333" s="40"/>
      <c r="DA333" s="40"/>
      <c r="DB333" s="40"/>
      <c r="DC333" s="40"/>
    </row>
    <row r="334" spans="2:107" s="5" customFormat="1" ht="30" customHeight="1" x14ac:dyDescent="0.2">
      <c r="B334" s="83"/>
      <c r="C334" s="86"/>
      <c r="D334" s="87"/>
      <c r="E334" s="89"/>
      <c r="F334" s="117"/>
      <c r="G334" s="118"/>
      <c r="H334" s="91"/>
      <c r="I334" s="94"/>
      <c r="J334" s="95"/>
      <c r="K334" s="81"/>
      <c r="L334" s="100"/>
      <c r="M334" s="101"/>
      <c r="N334" s="101"/>
      <c r="O334" s="102" t="str">
        <f t="shared" si="40"/>
        <v/>
      </c>
      <c r="P334" s="100"/>
      <c r="Q334" s="101"/>
      <c r="R334" s="101"/>
      <c r="S334" s="102" t="str">
        <f t="shared" si="41"/>
        <v/>
      </c>
      <c r="T334" s="104" t="str">
        <f t="shared" si="42"/>
        <v/>
      </c>
      <c r="U334" s="105" t="str">
        <f t="shared" si="43"/>
        <v xml:space="preserve">   </v>
      </c>
      <c r="V334" s="106" t="str">
        <f>IF(E334=0," ",IF(E334="H",IF(H334&lt;2000,VLOOKUP(K334,Minimas!$A$15:$G$29,7),IF(AND(H334&gt;1999,H334&lt;2003),VLOOKUP(K334,Minimas!$A$15:$G$29,6),IF(AND(H334&gt;2002,H334&lt;2005),VLOOKUP(K334,Minimas!$A$15:$G$29,5),IF(AND(H334&gt;2004,H334&lt;2007),VLOOKUP(K334,Minimas!$A$15:$G$29,4),VLOOKUP(K334,Minimas!$A$15:$G$29,3))))),IF(H334&lt;2000,VLOOKUP(K334,Minimas!$H$15:$N$29,7),IF(AND(H334&gt;1999,H334&lt;2003),VLOOKUP(K334,Minimas!$H$15:$N$29,6),IF(AND(H334&gt;2002,H334&lt;2005),VLOOKUP(K334,Minimas!$H$15:$N$29,5),IF(AND(H334&gt;2004,H334&lt;2007),VLOOKUP(K334,Minimas!$H$15:$N$29,4),VLOOKUP(K334,Minimas!$H$15:$N$29,3)))))))</f>
        <v xml:space="preserve"> </v>
      </c>
      <c r="W334" s="107" t="str">
        <f t="shared" si="44"/>
        <v/>
      </c>
      <c r="X334" s="42"/>
      <c r="Y334" s="42"/>
      <c r="AB334" s="113" t="e">
        <f>T334-HLOOKUP(V334,Minimas!$C$3:$CD$12,2,FALSE)</f>
        <v>#VALUE!</v>
      </c>
      <c r="AC334" s="113" t="e">
        <f>T334-HLOOKUP(V334,Minimas!$C$3:$CD$12,3,FALSE)</f>
        <v>#VALUE!</v>
      </c>
      <c r="AD334" s="113" t="e">
        <f>T334-HLOOKUP(V334,Minimas!$C$3:$CD$12,4,FALSE)</f>
        <v>#VALUE!</v>
      </c>
      <c r="AE334" s="113" t="e">
        <f>T334-HLOOKUP(V334,Minimas!$C$3:$CD$12,5,FALSE)</f>
        <v>#VALUE!</v>
      </c>
      <c r="AF334" s="113" t="e">
        <f>T334-HLOOKUP(V334,Minimas!$C$3:$CD$12,6,FALSE)</f>
        <v>#VALUE!</v>
      </c>
      <c r="AG334" s="113" t="e">
        <f>T334-HLOOKUP(V334,Minimas!$C$3:$CD$12,7,FALSE)</f>
        <v>#VALUE!</v>
      </c>
      <c r="AH334" s="113" t="e">
        <f>T334-HLOOKUP(V334,Minimas!$C$3:$CD$12,8,FALSE)</f>
        <v>#VALUE!</v>
      </c>
      <c r="AI334" s="113" t="e">
        <f>T334-HLOOKUP(V334,Minimas!$C$3:$CD$12,9,FALSE)</f>
        <v>#VALUE!</v>
      </c>
      <c r="AJ334" s="113" t="e">
        <f>T334-HLOOKUP(V334,Minimas!$C$3:$CD$12,10,FALSE)</f>
        <v>#VALUE!</v>
      </c>
      <c r="AK334" s="114" t="str">
        <f t="shared" si="45"/>
        <v xml:space="preserve"> </v>
      </c>
      <c r="AL334" s="114"/>
      <c r="AM334" s="114" t="str">
        <f t="shared" si="46"/>
        <v xml:space="preserve"> </v>
      </c>
      <c r="AN334" s="114" t="str">
        <f t="shared" si="47"/>
        <v xml:space="preserve"> </v>
      </c>
      <c r="AO334" s="40"/>
      <c r="AP334" s="40"/>
      <c r="AQ334" s="40"/>
      <c r="AR334" s="40"/>
      <c r="AS334" s="40"/>
      <c r="AT334" s="40"/>
      <c r="AU334" s="40"/>
      <c r="AV334" s="40"/>
      <c r="AW334" s="40"/>
      <c r="AX334" s="40"/>
      <c r="AY334" s="40"/>
      <c r="AZ334" s="40"/>
      <c r="BA334" s="40"/>
      <c r="BB334" s="40"/>
      <c r="BC334" s="40"/>
      <c r="BD334" s="40"/>
      <c r="BE334" s="40"/>
      <c r="BF334" s="40"/>
      <c r="BG334" s="40"/>
      <c r="BH334" s="40"/>
      <c r="BI334" s="40"/>
      <c r="BJ334" s="40"/>
      <c r="BK334" s="40"/>
      <c r="BL334" s="40"/>
      <c r="BM334" s="40"/>
      <c r="BN334" s="40"/>
      <c r="BO334" s="40"/>
      <c r="BP334" s="40"/>
      <c r="BQ334" s="40"/>
      <c r="BR334" s="40"/>
      <c r="BS334" s="40"/>
      <c r="BT334" s="40"/>
      <c r="BU334" s="40"/>
      <c r="BV334" s="40"/>
      <c r="BW334" s="40"/>
      <c r="BX334" s="40"/>
      <c r="BY334" s="40"/>
      <c r="BZ334" s="40"/>
      <c r="CA334" s="40"/>
      <c r="CB334" s="40"/>
      <c r="CC334" s="40"/>
      <c r="CD334" s="40"/>
      <c r="CE334" s="40"/>
      <c r="CF334" s="40"/>
      <c r="CG334" s="40"/>
      <c r="CH334" s="40"/>
      <c r="CI334" s="40"/>
      <c r="CJ334" s="40"/>
      <c r="CK334" s="40"/>
      <c r="CL334" s="40"/>
      <c r="CM334" s="40"/>
      <c r="CN334" s="40"/>
      <c r="CO334" s="40"/>
      <c r="CP334" s="40"/>
      <c r="CQ334" s="40"/>
      <c r="CR334" s="40"/>
      <c r="CS334" s="40"/>
      <c r="CT334" s="40"/>
      <c r="CU334" s="40"/>
      <c r="CV334" s="40"/>
      <c r="CW334" s="40"/>
      <c r="CX334" s="40"/>
      <c r="CY334" s="40"/>
      <c r="CZ334" s="40"/>
      <c r="DA334" s="40"/>
      <c r="DB334" s="40"/>
      <c r="DC334" s="40"/>
    </row>
    <row r="335" spans="2:107" s="5" customFormat="1" ht="30" customHeight="1" x14ac:dyDescent="0.2">
      <c r="B335" s="83"/>
      <c r="C335" s="86"/>
      <c r="D335" s="87"/>
      <c r="E335" s="89"/>
      <c r="F335" s="117"/>
      <c r="G335" s="118"/>
      <c r="H335" s="91"/>
      <c r="I335" s="94"/>
      <c r="J335" s="95"/>
      <c r="K335" s="81"/>
      <c r="L335" s="100"/>
      <c r="M335" s="101"/>
      <c r="N335" s="101"/>
      <c r="O335" s="102" t="str">
        <f t="shared" si="40"/>
        <v/>
      </c>
      <c r="P335" s="100"/>
      <c r="Q335" s="101"/>
      <c r="R335" s="101"/>
      <c r="S335" s="102" t="str">
        <f t="shared" si="41"/>
        <v/>
      </c>
      <c r="T335" s="104" t="str">
        <f t="shared" si="42"/>
        <v/>
      </c>
      <c r="U335" s="105" t="str">
        <f t="shared" si="43"/>
        <v xml:space="preserve">   </v>
      </c>
      <c r="V335" s="106" t="str">
        <f>IF(E335=0," ",IF(E335="H",IF(H335&lt;2000,VLOOKUP(K335,Minimas!$A$15:$G$29,7),IF(AND(H335&gt;1999,H335&lt;2003),VLOOKUP(K335,Minimas!$A$15:$G$29,6),IF(AND(H335&gt;2002,H335&lt;2005),VLOOKUP(K335,Minimas!$A$15:$G$29,5),IF(AND(H335&gt;2004,H335&lt;2007),VLOOKUP(K335,Minimas!$A$15:$G$29,4),VLOOKUP(K335,Minimas!$A$15:$G$29,3))))),IF(H335&lt;2000,VLOOKUP(K335,Minimas!$H$15:$N$29,7),IF(AND(H335&gt;1999,H335&lt;2003),VLOOKUP(K335,Minimas!$H$15:$N$29,6),IF(AND(H335&gt;2002,H335&lt;2005),VLOOKUP(K335,Minimas!$H$15:$N$29,5),IF(AND(H335&gt;2004,H335&lt;2007),VLOOKUP(K335,Minimas!$H$15:$N$29,4),VLOOKUP(K335,Minimas!$H$15:$N$29,3)))))))</f>
        <v xml:space="preserve"> </v>
      </c>
      <c r="W335" s="107" t="str">
        <f t="shared" si="44"/>
        <v/>
      </c>
      <c r="X335" s="42"/>
      <c r="Y335" s="42"/>
      <c r="AB335" s="113" t="e">
        <f>T335-HLOOKUP(V335,Minimas!$C$3:$CD$12,2,FALSE)</f>
        <v>#VALUE!</v>
      </c>
      <c r="AC335" s="113" t="e">
        <f>T335-HLOOKUP(V335,Minimas!$C$3:$CD$12,3,FALSE)</f>
        <v>#VALUE!</v>
      </c>
      <c r="AD335" s="113" t="e">
        <f>T335-HLOOKUP(V335,Minimas!$C$3:$CD$12,4,FALSE)</f>
        <v>#VALUE!</v>
      </c>
      <c r="AE335" s="113" t="e">
        <f>T335-HLOOKUP(V335,Minimas!$C$3:$CD$12,5,FALSE)</f>
        <v>#VALUE!</v>
      </c>
      <c r="AF335" s="113" t="e">
        <f>T335-HLOOKUP(V335,Minimas!$C$3:$CD$12,6,FALSE)</f>
        <v>#VALUE!</v>
      </c>
      <c r="AG335" s="113" t="e">
        <f>T335-HLOOKUP(V335,Minimas!$C$3:$CD$12,7,FALSE)</f>
        <v>#VALUE!</v>
      </c>
      <c r="AH335" s="113" t="e">
        <f>T335-HLOOKUP(V335,Minimas!$C$3:$CD$12,8,FALSE)</f>
        <v>#VALUE!</v>
      </c>
      <c r="AI335" s="113" t="e">
        <f>T335-HLOOKUP(V335,Minimas!$C$3:$CD$12,9,FALSE)</f>
        <v>#VALUE!</v>
      </c>
      <c r="AJ335" s="113" t="e">
        <f>T335-HLOOKUP(V335,Minimas!$C$3:$CD$12,10,FALSE)</f>
        <v>#VALUE!</v>
      </c>
      <c r="AK335" s="114" t="str">
        <f t="shared" si="45"/>
        <v xml:space="preserve"> </v>
      </c>
      <c r="AL335" s="114"/>
      <c r="AM335" s="114" t="str">
        <f t="shared" si="46"/>
        <v xml:space="preserve"> </v>
      </c>
      <c r="AN335" s="114" t="str">
        <f t="shared" si="47"/>
        <v xml:space="preserve"> </v>
      </c>
      <c r="AO335" s="40"/>
      <c r="AP335" s="40"/>
      <c r="AQ335" s="40"/>
      <c r="AR335" s="40"/>
      <c r="AS335" s="40"/>
      <c r="AT335" s="40"/>
      <c r="AU335" s="40"/>
      <c r="AV335" s="40"/>
      <c r="AW335" s="40"/>
      <c r="AX335" s="40"/>
      <c r="AY335" s="40"/>
      <c r="AZ335" s="40"/>
      <c r="BA335" s="40"/>
      <c r="BB335" s="40"/>
      <c r="BC335" s="40"/>
      <c r="BD335" s="40"/>
      <c r="BE335" s="40"/>
      <c r="BF335" s="40"/>
      <c r="BG335" s="40"/>
      <c r="BH335" s="40"/>
      <c r="BI335" s="40"/>
      <c r="BJ335" s="40"/>
      <c r="BK335" s="40"/>
      <c r="BL335" s="40"/>
      <c r="BM335" s="40"/>
      <c r="BN335" s="40"/>
      <c r="BO335" s="40"/>
      <c r="BP335" s="40"/>
      <c r="BQ335" s="40"/>
      <c r="BR335" s="40"/>
      <c r="BS335" s="40"/>
      <c r="BT335" s="40"/>
      <c r="BU335" s="40"/>
      <c r="BV335" s="40"/>
      <c r="BW335" s="40"/>
      <c r="BX335" s="40"/>
      <c r="BY335" s="40"/>
      <c r="BZ335" s="40"/>
      <c r="CA335" s="40"/>
      <c r="CB335" s="40"/>
      <c r="CC335" s="40"/>
      <c r="CD335" s="40"/>
      <c r="CE335" s="40"/>
      <c r="CF335" s="40"/>
      <c r="CG335" s="40"/>
      <c r="CH335" s="40"/>
      <c r="CI335" s="40"/>
      <c r="CJ335" s="40"/>
      <c r="CK335" s="40"/>
      <c r="CL335" s="40"/>
      <c r="CM335" s="40"/>
      <c r="CN335" s="40"/>
      <c r="CO335" s="40"/>
      <c r="CP335" s="40"/>
      <c r="CQ335" s="40"/>
      <c r="CR335" s="40"/>
      <c r="CS335" s="40"/>
      <c r="CT335" s="40"/>
      <c r="CU335" s="40"/>
      <c r="CV335" s="40"/>
      <c r="CW335" s="40"/>
      <c r="CX335" s="40"/>
      <c r="CY335" s="40"/>
      <c r="CZ335" s="40"/>
      <c r="DA335" s="40"/>
      <c r="DB335" s="40"/>
      <c r="DC335" s="40"/>
    </row>
    <row r="336" spans="2:107" s="5" customFormat="1" ht="30" customHeight="1" x14ac:dyDescent="0.2">
      <c r="B336" s="83"/>
      <c r="C336" s="86"/>
      <c r="D336" s="87"/>
      <c r="E336" s="89"/>
      <c r="F336" s="117"/>
      <c r="G336" s="118"/>
      <c r="H336" s="91"/>
      <c r="I336" s="94"/>
      <c r="J336" s="95"/>
      <c r="K336" s="81"/>
      <c r="L336" s="100"/>
      <c r="M336" s="101"/>
      <c r="N336" s="101"/>
      <c r="O336" s="102" t="str">
        <f t="shared" si="40"/>
        <v/>
      </c>
      <c r="P336" s="100"/>
      <c r="Q336" s="101"/>
      <c r="R336" s="101"/>
      <c r="S336" s="102" t="str">
        <f t="shared" si="41"/>
        <v/>
      </c>
      <c r="T336" s="104" t="str">
        <f t="shared" si="42"/>
        <v/>
      </c>
      <c r="U336" s="105" t="str">
        <f t="shared" si="43"/>
        <v xml:space="preserve">   </v>
      </c>
      <c r="V336" s="106" t="str">
        <f>IF(E336=0," ",IF(E336="H",IF(H336&lt;2000,VLOOKUP(K336,Minimas!$A$15:$G$29,7),IF(AND(H336&gt;1999,H336&lt;2003),VLOOKUP(K336,Minimas!$A$15:$G$29,6),IF(AND(H336&gt;2002,H336&lt;2005),VLOOKUP(K336,Minimas!$A$15:$G$29,5),IF(AND(H336&gt;2004,H336&lt;2007),VLOOKUP(K336,Minimas!$A$15:$G$29,4),VLOOKUP(K336,Minimas!$A$15:$G$29,3))))),IF(H336&lt;2000,VLOOKUP(K336,Minimas!$H$15:$N$29,7),IF(AND(H336&gt;1999,H336&lt;2003),VLOOKUP(K336,Minimas!$H$15:$N$29,6),IF(AND(H336&gt;2002,H336&lt;2005),VLOOKUP(K336,Minimas!$H$15:$N$29,5),IF(AND(H336&gt;2004,H336&lt;2007),VLOOKUP(K336,Minimas!$H$15:$N$29,4),VLOOKUP(K336,Minimas!$H$15:$N$29,3)))))))</f>
        <v xml:space="preserve"> </v>
      </c>
      <c r="W336" s="107" t="str">
        <f t="shared" si="44"/>
        <v/>
      </c>
      <c r="X336" s="42"/>
      <c r="Y336" s="42"/>
      <c r="AB336" s="113" t="e">
        <f>T336-HLOOKUP(V336,Minimas!$C$3:$CD$12,2,FALSE)</f>
        <v>#VALUE!</v>
      </c>
      <c r="AC336" s="113" t="e">
        <f>T336-HLOOKUP(V336,Minimas!$C$3:$CD$12,3,FALSE)</f>
        <v>#VALUE!</v>
      </c>
      <c r="AD336" s="113" t="e">
        <f>T336-HLOOKUP(V336,Minimas!$C$3:$CD$12,4,FALSE)</f>
        <v>#VALUE!</v>
      </c>
      <c r="AE336" s="113" t="e">
        <f>T336-HLOOKUP(V336,Minimas!$C$3:$CD$12,5,FALSE)</f>
        <v>#VALUE!</v>
      </c>
      <c r="AF336" s="113" t="e">
        <f>T336-HLOOKUP(V336,Minimas!$C$3:$CD$12,6,FALSE)</f>
        <v>#VALUE!</v>
      </c>
      <c r="AG336" s="113" t="e">
        <f>T336-HLOOKUP(V336,Minimas!$C$3:$CD$12,7,FALSE)</f>
        <v>#VALUE!</v>
      </c>
      <c r="AH336" s="113" t="e">
        <f>T336-HLOOKUP(V336,Minimas!$C$3:$CD$12,8,FALSE)</f>
        <v>#VALUE!</v>
      </c>
      <c r="AI336" s="113" t="e">
        <f>T336-HLOOKUP(V336,Minimas!$C$3:$CD$12,9,FALSE)</f>
        <v>#VALUE!</v>
      </c>
      <c r="AJ336" s="113" t="e">
        <f>T336-HLOOKUP(V336,Minimas!$C$3:$CD$12,10,FALSE)</f>
        <v>#VALUE!</v>
      </c>
      <c r="AK336" s="114" t="str">
        <f t="shared" si="45"/>
        <v xml:space="preserve"> </v>
      </c>
      <c r="AL336" s="114"/>
      <c r="AM336" s="114" t="str">
        <f t="shared" si="46"/>
        <v xml:space="preserve"> </v>
      </c>
      <c r="AN336" s="114" t="str">
        <f t="shared" si="47"/>
        <v xml:space="preserve"> </v>
      </c>
      <c r="AO336" s="40"/>
      <c r="AP336" s="40"/>
      <c r="AQ336" s="40"/>
      <c r="AR336" s="40"/>
      <c r="AS336" s="40"/>
      <c r="AT336" s="40"/>
      <c r="AU336" s="40"/>
      <c r="AV336" s="40"/>
      <c r="AW336" s="40"/>
      <c r="AX336" s="40"/>
      <c r="AY336" s="40"/>
      <c r="AZ336" s="40"/>
      <c r="BA336" s="40"/>
      <c r="BB336" s="40"/>
      <c r="BC336" s="40"/>
      <c r="BD336" s="40"/>
      <c r="BE336" s="40"/>
      <c r="BF336" s="40"/>
      <c r="BG336" s="40"/>
      <c r="BH336" s="40"/>
      <c r="BI336" s="40"/>
      <c r="BJ336" s="40"/>
      <c r="BK336" s="40"/>
      <c r="BL336" s="40"/>
      <c r="BM336" s="40"/>
      <c r="BN336" s="40"/>
      <c r="BO336" s="40"/>
      <c r="BP336" s="40"/>
      <c r="BQ336" s="40"/>
      <c r="BR336" s="40"/>
      <c r="BS336" s="40"/>
      <c r="BT336" s="40"/>
      <c r="BU336" s="40"/>
      <c r="BV336" s="40"/>
      <c r="BW336" s="40"/>
      <c r="BX336" s="40"/>
      <c r="BY336" s="40"/>
      <c r="BZ336" s="40"/>
      <c r="CA336" s="40"/>
      <c r="CB336" s="40"/>
      <c r="CC336" s="40"/>
      <c r="CD336" s="40"/>
      <c r="CE336" s="40"/>
      <c r="CF336" s="40"/>
      <c r="CG336" s="40"/>
      <c r="CH336" s="40"/>
      <c r="CI336" s="40"/>
      <c r="CJ336" s="40"/>
      <c r="CK336" s="40"/>
      <c r="CL336" s="40"/>
      <c r="CM336" s="40"/>
      <c r="CN336" s="40"/>
      <c r="CO336" s="40"/>
      <c r="CP336" s="40"/>
      <c r="CQ336" s="40"/>
      <c r="CR336" s="40"/>
      <c r="CS336" s="40"/>
      <c r="CT336" s="40"/>
      <c r="CU336" s="40"/>
      <c r="CV336" s="40"/>
      <c r="CW336" s="40"/>
      <c r="CX336" s="40"/>
      <c r="CY336" s="40"/>
      <c r="CZ336" s="40"/>
      <c r="DA336" s="40"/>
      <c r="DB336" s="40"/>
      <c r="DC336" s="40"/>
    </row>
    <row r="337" spans="2:107" s="5" customFormat="1" ht="30" customHeight="1" x14ac:dyDescent="0.2">
      <c r="B337" s="83"/>
      <c r="C337" s="86"/>
      <c r="D337" s="87"/>
      <c r="E337" s="89"/>
      <c r="F337" s="117"/>
      <c r="G337" s="118"/>
      <c r="H337" s="91"/>
      <c r="I337" s="94"/>
      <c r="J337" s="95"/>
      <c r="K337" s="81"/>
      <c r="L337" s="100"/>
      <c r="M337" s="101"/>
      <c r="N337" s="101"/>
      <c r="O337" s="102" t="str">
        <f t="shared" ref="O337:O400" si="48">IF(E337="","",IF(MAXA(L337:N337)&lt;=0,0,MAXA(L337:N337)))</f>
        <v/>
      </c>
      <c r="P337" s="100"/>
      <c r="Q337" s="101"/>
      <c r="R337" s="101"/>
      <c r="S337" s="102" t="str">
        <f t="shared" ref="S337:S400" si="49">IF(E337="","",IF(MAXA(P337:R337)&lt;=0,0,MAXA(P337:R337)))</f>
        <v/>
      </c>
      <c r="T337" s="104" t="str">
        <f t="shared" ref="T337:T400" si="50">IF(E337="","",IF(OR(O337=0,S337=0),0,O337+S337))</f>
        <v/>
      </c>
      <c r="U337" s="105" t="str">
        <f t="shared" ref="U337:U400" si="51">+CONCATENATE(AM337," ",AN337)</f>
        <v xml:space="preserve">   </v>
      </c>
      <c r="V337" s="106" t="str">
        <f>IF(E337=0," ",IF(E337="H",IF(H337&lt;2000,VLOOKUP(K337,Minimas!$A$15:$G$29,7),IF(AND(H337&gt;1999,H337&lt;2003),VLOOKUP(K337,Minimas!$A$15:$G$29,6),IF(AND(H337&gt;2002,H337&lt;2005),VLOOKUP(K337,Minimas!$A$15:$G$29,5),IF(AND(H337&gt;2004,H337&lt;2007),VLOOKUP(K337,Minimas!$A$15:$G$29,4),VLOOKUP(K337,Minimas!$A$15:$G$29,3))))),IF(H337&lt;2000,VLOOKUP(K337,Minimas!$H$15:$N$29,7),IF(AND(H337&gt;1999,H337&lt;2003),VLOOKUP(K337,Minimas!$H$15:$N$29,6),IF(AND(H337&gt;2002,H337&lt;2005),VLOOKUP(K337,Minimas!$H$15:$N$29,5),IF(AND(H337&gt;2004,H337&lt;2007),VLOOKUP(K337,Minimas!$H$15:$N$29,4),VLOOKUP(K337,Minimas!$H$15:$N$29,3)))))))</f>
        <v xml:space="preserve"> </v>
      </c>
      <c r="W337" s="107" t="str">
        <f t="shared" ref="W337:W400" si="52">IF(E337=" "," ",IF(E337="H",10^(0.75194503*LOG(K337/175.508)^2)*T337,IF(E337="F",10^(0.783497476* LOG(K337/153.655)^2)*T337,"")))</f>
        <v/>
      </c>
      <c r="X337" s="42"/>
      <c r="Y337" s="42"/>
      <c r="AB337" s="113" t="e">
        <f>T337-HLOOKUP(V337,Minimas!$C$3:$CD$12,2,FALSE)</f>
        <v>#VALUE!</v>
      </c>
      <c r="AC337" s="113" t="e">
        <f>T337-HLOOKUP(V337,Minimas!$C$3:$CD$12,3,FALSE)</f>
        <v>#VALUE!</v>
      </c>
      <c r="AD337" s="113" t="e">
        <f>T337-HLOOKUP(V337,Minimas!$C$3:$CD$12,4,FALSE)</f>
        <v>#VALUE!</v>
      </c>
      <c r="AE337" s="113" t="e">
        <f>T337-HLOOKUP(V337,Minimas!$C$3:$CD$12,5,FALSE)</f>
        <v>#VALUE!</v>
      </c>
      <c r="AF337" s="113" t="e">
        <f>T337-HLOOKUP(V337,Minimas!$C$3:$CD$12,6,FALSE)</f>
        <v>#VALUE!</v>
      </c>
      <c r="AG337" s="113" t="e">
        <f>T337-HLOOKUP(V337,Minimas!$C$3:$CD$12,7,FALSE)</f>
        <v>#VALUE!</v>
      </c>
      <c r="AH337" s="113" t="e">
        <f>T337-HLOOKUP(V337,Minimas!$C$3:$CD$12,8,FALSE)</f>
        <v>#VALUE!</v>
      </c>
      <c r="AI337" s="113" t="e">
        <f>T337-HLOOKUP(V337,Minimas!$C$3:$CD$12,9,FALSE)</f>
        <v>#VALUE!</v>
      </c>
      <c r="AJ337" s="113" t="e">
        <f>T337-HLOOKUP(V337,Minimas!$C$3:$CD$12,10,FALSE)</f>
        <v>#VALUE!</v>
      </c>
      <c r="AK337" s="114" t="str">
        <f t="shared" ref="AK337:AK400" si="53">IF(E337=0," ",IF(AJ337&gt;=0,$AJ$5,IF(AI337&gt;=0,$AI$5,IF(AH337&gt;=0,$AH$5,IF(AG337&gt;=0,$AG$5,IF(AF337&gt;=0,$AF$5,IF(AE337&gt;=0,$AE$5,IF(AD337&gt;=0,$AD$5,IF(AC337&gt;=0,$AC$5,$AB$5)))))))))</f>
        <v xml:space="preserve"> </v>
      </c>
      <c r="AL337" s="114"/>
      <c r="AM337" s="114" t="str">
        <f t="shared" ref="AM337:AM400" si="54">IF(AK337="","",AK337)</f>
        <v xml:space="preserve"> </v>
      </c>
      <c r="AN337" s="114" t="str">
        <f t="shared" ref="AN337:AN400" si="55">IF(E337=0," ",IF(AJ337&gt;=0,AJ337,IF(AI337&gt;=0,AI337,IF(AH337&gt;=0,AH337,IF(AG337&gt;=0,AG337,IF(AF337&gt;=0,AF337,IF(AE337&gt;=0,AE337,IF(AD337&gt;=0,AD337,IF(AC337&gt;=0,AC337,AB337)))))))))</f>
        <v xml:space="preserve"> </v>
      </c>
      <c r="AO337" s="40"/>
      <c r="AP337" s="40"/>
      <c r="AQ337" s="40"/>
      <c r="AR337" s="40"/>
      <c r="AS337" s="40"/>
      <c r="AT337" s="40"/>
      <c r="AU337" s="40"/>
      <c r="AV337" s="40"/>
      <c r="AW337" s="40"/>
      <c r="AX337" s="40"/>
      <c r="AY337" s="40"/>
      <c r="AZ337" s="40"/>
      <c r="BA337" s="40"/>
      <c r="BB337" s="40"/>
      <c r="BC337" s="40"/>
      <c r="BD337" s="40"/>
      <c r="BE337" s="40"/>
      <c r="BF337" s="40"/>
      <c r="BG337" s="40"/>
      <c r="BH337" s="40"/>
      <c r="BI337" s="40"/>
      <c r="BJ337" s="40"/>
      <c r="BK337" s="40"/>
      <c r="BL337" s="40"/>
      <c r="BM337" s="40"/>
      <c r="BN337" s="40"/>
      <c r="BO337" s="40"/>
      <c r="BP337" s="40"/>
      <c r="BQ337" s="40"/>
      <c r="BR337" s="40"/>
      <c r="BS337" s="40"/>
      <c r="BT337" s="40"/>
      <c r="BU337" s="40"/>
      <c r="BV337" s="40"/>
      <c r="BW337" s="40"/>
      <c r="BX337" s="40"/>
      <c r="BY337" s="40"/>
      <c r="BZ337" s="40"/>
      <c r="CA337" s="40"/>
      <c r="CB337" s="40"/>
      <c r="CC337" s="40"/>
      <c r="CD337" s="40"/>
      <c r="CE337" s="40"/>
      <c r="CF337" s="40"/>
      <c r="CG337" s="40"/>
      <c r="CH337" s="40"/>
      <c r="CI337" s="40"/>
      <c r="CJ337" s="40"/>
      <c r="CK337" s="40"/>
      <c r="CL337" s="40"/>
      <c r="CM337" s="40"/>
      <c r="CN337" s="40"/>
      <c r="CO337" s="40"/>
      <c r="CP337" s="40"/>
      <c r="CQ337" s="40"/>
      <c r="CR337" s="40"/>
      <c r="CS337" s="40"/>
      <c r="CT337" s="40"/>
      <c r="CU337" s="40"/>
      <c r="CV337" s="40"/>
      <c r="CW337" s="40"/>
      <c r="CX337" s="40"/>
      <c r="CY337" s="40"/>
      <c r="CZ337" s="40"/>
      <c r="DA337" s="40"/>
      <c r="DB337" s="40"/>
      <c r="DC337" s="40"/>
    </row>
    <row r="338" spans="2:107" s="5" customFormat="1" ht="30" customHeight="1" x14ac:dyDescent="0.2">
      <c r="B338" s="83"/>
      <c r="C338" s="86"/>
      <c r="D338" s="87"/>
      <c r="E338" s="89"/>
      <c r="F338" s="117"/>
      <c r="G338" s="118"/>
      <c r="H338" s="91"/>
      <c r="I338" s="94"/>
      <c r="J338" s="95"/>
      <c r="K338" s="81"/>
      <c r="L338" s="100"/>
      <c r="M338" s="101"/>
      <c r="N338" s="101"/>
      <c r="O338" s="102" t="str">
        <f t="shared" si="48"/>
        <v/>
      </c>
      <c r="P338" s="100"/>
      <c r="Q338" s="101"/>
      <c r="R338" s="101"/>
      <c r="S338" s="102" t="str">
        <f t="shared" si="49"/>
        <v/>
      </c>
      <c r="T338" s="104" t="str">
        <f t="shared" si="50"/>
        <v/>
      </c>
      <c r="U338" s="105" t="str">
        <f t="shared" si="51"/>
        <v xml:space="preserve">   </v>
      </c>
      <c r="V338" s="106" t="str">
        <f>IF(E338=0," ",IF(E338="H",IF(H338&lt;2000,VLOOKUP(K338,Minimas!$A$15:$G$29,7),IF(AND(H338&gt;1999,H338&lt;2003),VLOOKUP(K338,Minimas!$A$15:$G$29,6),IF(AND(H338&gt;2002,H338&lt;2005),VLOOKUP(K338,Minimas!$A$15:$G$29,5),IF(AND(H338&gt;2004,H338&lt;2007),VLOOKUP(K338,Minimas!$A$15:$G$29,4),VLOOKUP(K338,Minimas!$A$15:$G$29,3))))),IF(H338&lt;2000,VLOOKUP(K338,Minimas!$H$15:$N$29,7),IF(AND(H338&gt;1999,H338&lt;2003),VLOOKUP(K338,Minimas!$H$15:$N$29,6),IF(AND(H338&gt;2002,H338&lt;2005),VLOOKUP(K338,Minimas!$H$15:$N$29,5),IF(AND(H338&gt;2004,H338&lt;2007),VLOOKUP(K338,Minimas!$H$15:$N$29,4),VLOOKUP(K338,Minimas!$H$15:$N$29,3)))))))</f>
        <v xml:space="preserve"> </v>
      </c>
      <c r="W338" s="107" t="str">
        <f t="shared" si="52"/>
        <v/>
      </c>
      <c r="X338" s="42"/>
      <c r="Y338" s="42"/>
      <c r="AB338" s="113" t="e">
        <f>T338-HLOOKUP(V338,Minimas!$C$3:$CD$12,2,FALSE)</f>
        <v>#VALUE!</v>
      </c>
      <c r="AC338" s="113" t="e">
        <f>T338-HLOOKUP(V338,Minimas!$C$3:$CD$12,3,FALSE)</f>
        <v>#VALUE!</v>
      </c>
      <c r="AD338" s="113" t="e">
        <f>T338-HLOOKUP(V338,Minimas!$C$3:$CD$12,4,FALSE)</f>
        <v>#VALUE!</v>
      </c>
      <c r="AE338" s="113" t="e">
        <f>T338-HLOOKUP(V338,Minimas!$C$3:$CD$12,5,FALSE)</f>
        <v>#VALUE!</v>
      </c>
      <c r="AF338" s="113" t="e">
        <f>T338-HLOOKUP(V338,Minimas!$C$3:$CD$12,6,FALSE)</f>
        <v>#VALUE!</v>
      </c>
      <c r="AG338" s="113" t="e">
        <f>T338-HLOOKUP(V338,Minimas!$C$3:$CD$12,7,FALSE)</f>
        <v>#VALUE!</v>
      </c>
      <c r="AH338" s="113" t="e">
        <f>T338-HLOOKUP(V338,Minimas!$C$3:$CD$12,8,FALSE)</f>
        <v>#VALUE!</v>
      </c>
      <c r="AI338" s="113" t="e">
        <f>T338-HLOOKUP(V338,Minimas!$C$3:$CD$12,9,FALSE)</f>
        <v>#VALUE!</v>
      </c>
      <c r="AJ338" s="113" t="e">
        <f>T338-HLOOKUP(V338,Minimas!$C$3:$CD$12,10,FALSE)</f>
        <v>#VALUE!</v>
      </c>
      <c r="AK338" s="114" t="str">
        <f t="shared" si="53"/>
        <v xml:space="preserve"> </v>
      </c>
      <c r="AL338" s="114"/>
      <c r="AM338" s="114" t="str">
        <f t="shared" si="54"/>
        <v xml:space="preserve"> </v>
      </c>
      <c r="AN338" s="114" t="str">
        <f t="shared" si="55"/>
        <v xml:space="preserve"> </v>
      </c>
      <c r="AO338" s="40"/>
      <c r="AP338" s="40"/>
      <c r="AQ338" s="40"/>
      <c r="AR338" s="40"/>
      <c r="AS338" s="40"/>
      <c r="AT338" s="40"/>
      <c r="AU338" s="40"/>
      <c r="AV338" s="40"/>
      <c r="AW338" s="40"/>
      <c r="AX338" s="40"/>
      <c r="AY338" s="40"/>
      <c r="AZ338" s="40"/>
      <c r="BA338" s="40"/>
      <c r="BB338" s="40"/>
      <c r="BC338" s="40"/>
      <c r="BD338" s="40"/>
      <c r="BE338" s="40"/>
      <c r="BF338" s="40"/>
      <c r="BG338" s="40"/>
      <c r="BH338" s="40"/>
      <c r="BI338" s="40"/>
      <c r="BJ338" s="40"/>
      <c r="BK338" s="40"/>
      <c r="BL338" s="40"/>
      <c r="BM338" s="40"/>
      <c r="BN338" s="40"/>
      <c r="BO338" s="40"/>
      <c r="BP338" s="40"/>
      <c r="BQ338" s="40"/>
      <c r="BR338" s="40"/>
      <c r="BS338" s="40"/>
      <c r="BT338" s="40"/>
      <c r="BU338" s="40"/>
      <c r="BV338" s="40"/>
      <c r="BW338" s="40"/>
      <c r="BX338" s="40"/>
      <c r="BY338" s="40"/>
      <c r="BZ338" s="40"/>
      <c r="CA338" s="40"/>
      <c r="CB338" s="40"/>
      <c r="CC338" s="40"/>
      <c r="CD338" s="40"/>
      <c r="CE338" s="40"/>
      <c r="CF338" s="40"/>
      <c r="CG338" s="40"/>
      <c r="CH338" s="40"/>
      <c r="CI338" s="40"/>
      <c r="CJ338" s="40"/>
      <c r="CK338" s="40"/>
      <c r="CL338" s="40"/>
      <c r="CM338" s="40"/>
      <c r="CN338" s="40"/>
      <c r="CO338" s="40"/>
      <c r="CP338" s="40"/>
      <c r="CQ338" s="40"/>
      <c r="CR338" s="40"/>
      <c r="CS338" s="40"/>
      <c r="CT338" s="40"/>
      <c r="CU338" s="40"/>
      <c r="CV338" s="40"/>
      <c r="CW338" s="40"/>
      <c r="CX338" s="40"/>
      <c r="CY338" s="40"/>
      <c r="CZ338" s="40"/>
      <c r="DA338" s="40"/>
      <c r="DB338" s="40"/>
      <c r="DC338" s="40"/>
    </row>
    <row r="339" spans="2:107" s="5" customFormat="1" ht="30" customHeight="1" x14ac:dyDescent="0.2">
      <c r="B339" s="83"/>
      <c r="C339" s="86"/>
      <c r="D339" s="87"/>
      <c r="E339" s="89"/>
      <c r="F339" s="117"/>
      <c r="G339" s="118"/>
      <c r="H339" s="91"/>
      <c r="I339" s="94"/>
      <c r="J339" s="95"/>
      <c r="K339" s="81"/>
      <c r="L339" s="100"/>
      <c r="M339" s="101"/>
      <c r="N339" s="101"/>
      <c r="O339" s="102" t="str">
        <f t="shared" si="48"/>
        <v/>
      </c>
      <c r="P339" s="100"/>
      <c r="Q339" s="101"/>
      <c r="R339" s="101"/>
      <c r="S339" s="102" t="str">
        <f t="shared" si="49"/>
        <v/>
      </c>
      <c r="T339" s="104" t="str">
        <f t="shared" si="50"/>
        <v/>
      </c>
      <c r="U339" s="105" t="str">
        <f t="shared" si="51"/>
        <v xml:space="preserve">   </v>
      </c>
      <c r="V339" s="106" t="str">
        <f>IF(E339=0," ",IF(E339="H",IF(H339&lt;2000,VLOOKUP(K339,Minimas!$A$15:$G$29,7),IF(AND(H339&gt;1999,H339&lt;2003),VLOOKUP(K339,Minimas!$A$15:$G$29,6),IF(AND(H339&gt;2002,H339&lt;2005),VLOOKUP(K339,Minimas!$A$15:$G$29,5),IF(AND(H339&gt;2004,H339&lt;2007),VLOOKUP(K339,Minimas!$A$15:$G$29,4),VLOOKUP(K339,Minimas!$A$15:$G$29,3))))),IF(H339&lt;2000,VLOOKUP(K339,Minimas!$H$15:$N$29,7),IF(AND(H339&gt;1999,H339&lt;2003),VLOOKUP(K339,Minimas!$H$15:$N$29,6),IF(AND(H339&gt;2002,H339&lt;2005),VLOOKUP(K339,Minimas!$H$15:$N$29,5),IF(AND(H339&gt;2004,H339&lt;2007),VLOOKUP(K339,Minimas!$H$15:$N$29,4),VLOOKUP(K339,Minimas!$H$15:$N$29,3)))))))</f>
        <v xml:space="preserve"> </v>
      </c>
      <c r="W339" s="107" t="str">
        <f t="shared" si="52"/>
        <v/>
      </c>
      <c r="X339" s="42"/>
      <c r="Y339" s="42"/>
      <c r="AB339" s="113" t="e">
        <f>T339-HLOOKUP(V339,Minimas!$C$3:$CD$12,2,FALSE)</f>
        <v>#VALUE!</v>
      </c>
      <c r="AC339" s="113" t="e">
        <f>T339-HLOOKUP(V339,Minimas!$C$3:$CD$12,3,FALSE)</f>
        <v>#VALUE!</v>
      </c>
      <c r="AD339" s="113" t="e">
        <f>T339-HLOOKUP(V339,Minimas!$C$3:$CD$12,4,FALSE)</f>
        <v>#VALUE!</v>
      </c>
      <c r="AE339" s="113" t="e">
        <f>T339-HLOOKUP(V339,Minimas!$C$3:$CD$12,5,FALSE)</f>
        <v>#VALUE!</v>
      </c>
      <c r="AF339" s="113" t="e">
        <f>T339-HLOOKUP(V339,Minimas!$C$3:$CD$12,6,FALSE)</f>
        <v>#VALUE!</v>
      </c>
      <c r="AG339" s="113" t="e">
        <f>T339-HLOOKUP(V339,Minimas!$C$3:$CD$12,7,FALSE)</f>
        <v>#VALUE!</v>
      </c>
      <c r="AH339" s="113" t="e">
        <f>T339-HLOOKUP(V339,Minimas!$C$3:$CD$12,8,FALSE)</f>
        <v>#VALUE!</v>
      </c>
      <c r="AI339" s="113" t="e">
        <f>T339-HLOOKUP(V339,Minimas!$C$3:$CD$12,9,FALSE)</f>
        <v>#VALUE!</v>
      </c>
      <c r="AJ339" s="113" t="e">
        <f>T339-HLOOKUP(V339,Minimas!$C$3:$CD$12,10,FALSE)</f>
        <v>#VALUE!</v>
      </c>
      <c r="AK339" s="114" t="str">
        <f t="shared" si="53"/>
        <v xml:space="preserve"> </v>
      </c>
      <c r="AL339" s="114"/>
      <c r="AM339" s="114" t="str">
        <f t="shared" si="54"/>
        <v xml:space="preserve"> </v>
      </c>
      <c r="AN339" s="114" t="str">
        <f t="shared" si="55"/>
        <v xml:space="preserve"> </v>
      </c>
      <c r="AO339" s="40"/>
      <c r="AP339" s="40"/>
      <c r="AQ339" s="40"/>
      <c r="AR339" s="40"/>
      <c r="AS339" s="40"/>
      <c r="AT339" s="40"/>
      <c r="AU339" s="40"/>
      <c r="AV339" s="40"/>
      <c r="AW339" s="40"/>
      <c r="AX339" s="40"/>
      <c r="AY339" s="40"/>
      <c r="AZ339" s="40"/>
      <c r="BA339" s="40"/>
      <c r="BB339" s="40"/>
      <c r="BC339" s="40"/>
      <c r="BD339" s="40"/>
      <c r="BE339" s="40"/>
      <c r="BF339" s="40"/>
      <c r="BG339" s="40"/>
      <c r="BH339" s="40"/>
      <c r="BI339" s="40"/>
      <c r="BJ339" s="40"/>
      <c r="BK339" s="40"/>
      <c r="BL339" s="40"/>
      <c r="BM339" s="40"/>
      <c r="BN339" s="40"/>
      <c r="BO339" s="40"/>
      <c r="BP339" s="40"/>
      <c r="BQ339" s="40"/>
      <c r="BR339" s="40"/>
      <c r="BS339" s="40"/>
      <c r="BT339" s="40"/>
      <c r="BU339" s="40"/>
      <c r="BV339" s="40"/>
      <c r="BW339" s="40"/>
      <c r="BX339" s="40"/>
      <c r="BY339" s="40"/>
      <c r="BZ339" s="40"/>
      <c r="CA339" s="40"/>
      <c r="CB339" s="40"/>
      <c r="CC339" s="40"/>
      <c r="CD339" s="40"/>
      <c r="CE339" s="40"/>
      <c r="CF339" s="40"/>
      <c r="CG339" s="40"/>
      <c r="CH339" s="40"/>
      <c r="CI339" s="40"/>
      <c r="CJ339" s="40"/>
      <c r="CK339" s="40"/>
      <c r="CL339" s="40"/>
      <c r="CM339" s="40"/>
      <c r="CN339" s="40"/>
      <c r="CO339" s="40"/>
      <c r="CP339" s="40"/>
      <c r="CQ339" s="40"/>
      <c r="CR339" s="40"/>
      <c r="CS339" s="40"/>
      <c r="CT339" s="40"/>
      <c r="CU339" s="40"/>
      <c r="CV339" s="40"/>
      <c r="CW339" s="40"/>
      <c r="CX339" s="40"/>
      <c r="CY339" s="40"/>
      <c r="CZ339" s="40"/>
      <c r="DA339" s="40"/>
      <c r="DB339" s="40"/>
      <c r="DC339" s="40"/>
    </row>
    <row r="340" spans="2:107" s="5" customFormat="1" ht="30" customHeight="1" x14ac:dyDescent="0.2">
      <c r="B340" s="83"/>
      <c r="C340" s="86"/>
      <c r="D340" s="87"/>
      <c r="E340" s="89"/>
      <c r="F340" s="117"/>
      <c r="G340" s="118"/>
      <c r="H340" s="91"/>
      <c r="I340" s="94"/>
      <c r="J340" s="95"/>
      <c r="K340" s="81"/>
      <c r="L340" s="100"/>
      <c r="M340" s="101"/>
      <c r="N340" s="101"/>
      <c r="O340" s="102" t="str">
        <f t="shared" si="48"/>
        <v/>
      </c>
      <c r="P340" s="100"/>
      <c r="Q340" s="101"/>
      <c r="R340" s="101"/>
      <c r="S340" s="102" t="str">
        <f t="shared" si="49"/>
        <v/>
      </c>
      <c r="T340" s="104" t="str">
        <f t="shared" si="50"/>
        <v/>
      </c>
      <c r="U340" s="105" t="str">
        <f t="shared" si="51"/>
        <v xml:space="preserve">   </v>
      </c>
      <c r="V340" s="106" t="str">
        <f>IF(E340=0," ",IF(E340="H",IF(H340&lt;2000,VLOOKUP(K340,Minimas!$A$15:$G$29,7),IF(AND(H340&gt;1999,H340&lt;2003),VLOOKUP(K340,Minimas!$A$15:$G$29,6),IF(AND(H340&gt;2002,H340&lt;2005),VLOOKUP(K340,Minimas!$A$15:$G$29,5),IF(AND(H340&gt;2004,H340&lt;2007),VLOOKUP(K340,Minimas!$A$15:$G$29,4),VLOOKUP(K340,Minimas!$A$15:$G$29,3))))),IF(H340&lt;2000,VLOOKUP(K340,Minimas!$H$15:$N$29,7),IF(AND(H340&gt;1999,H340&lt;2003),VLOOKUP(K340,Minimas!$H$15:$N$29,6),IF(AND(H340&gt;2002,H340&lt;2005),VLOOKUP(K340,Minimas!$H$15:$N$29,5),IF(AND(H340&gt;2004,H340&lt;2007),VLOOKUP(K340,Minimas!$H$15:$N$29,4),VLOOKUP(K340,Minimas!$H$15:$N$29,3)))))))</f>
        <v xml:space="preserve"> </v>
      </c>
      <c r="W340" s="107" t="str">
        <f t="shared" si="52"/>
        <v/>
      </c>
      <c r="X340" s="42"/>
      <c r="Y340" s="42"/>
      <c r="AB340" s="113" t="e">
        <f>T340-HLOOKUP(V340,Minimas!$C$3:$CD$12,2,FALSE)</f>
        <v>#VALUE!</v>
      </c>
      <c r="AC340" s="113" t="e">
        <f>T340-HLOOKUP(V340,Minimas!$C$3:$CD$12,3,FALSE)</f>
        <v>#VALUE!</v>
      </c>
      <c r="AD340" s="113" t="e">
        <f>T340-HLOOKUP(V340,Minimas!$C$3:$CD$12,4,FALSE)</f>
        <v>#VALUE!</v>
      </c>
      <c r="AE340" s="113" t="e">
        <f>T340-HLOOKUP(V340,Minimas!$C$3:$CD$12,5,FALSE)</f>
        <v>#VALUE!</v>
      </c>
      <c r="AF340" s="113" t="e">
        <f>T340-HLOOKUP(V340,Minimas!$C$3:$CD$12,6,FALSE)</f>
        <v>#VALUE!</v>
      </c>
      <c r="AG340" s="113" t="e">
        <f>T340-HLOOKUP(V340,Minimas!$C$3:$CD$12,7,FALSE)</f>
        <v>#VALUE!</v>
      </c>
      <c r="AH340" s="113" t="e">
        <f>T340-HLOOKUP(V340,Minimas!$C$3:$CD$12,8,FALSE)</f>
        <v>#VALUE!</v>
      </c>
      <c r="AI340" s="113" t="e">
        <f>T340-HLOOKUP(V340,Minimas!$C$3:$CD$12,9,FALSE)</f>
        <v>#VALUE!</v>
      </c>
      <c r="AJ340" s="113" t="e">
        <f>T340-HLOOKUP(V340,Minimas!$C$3:$CD$12,10,FALSE)</f>
        <v>#VALUE!</v>
      </c>
      <c r="AK340" s="114" t="str">
        <f t="shared" si="53"/>
        <v xml:space="preserve"> </v>
      </c>
      <c r="AL340" s="114"/>
      <c r="AM340" s="114" t="str">
        <f t="shared" si="54"/>
        <v xml:space="preserve"> </v>
      </c>
      <c r="AN340" s="114" t="str">
        <f t="shared" si="55"/>
        <v xml:space="preserve"> </v>
      </c>
      <c r="AO340" s="40"/>
      <c r="AP340" s="40"/>
      <c r="AQ340" s="40"/>
      <c r="AR340" s="40"/>
      <c r="AS340" s="40"/>
      <c r="AT340" s="40"/>
      <c r="AU340" s="40"/>
      <c r="AV340" s="40"/>
      <c r="AW340" s="40"/>
      <c r="AX340" s="40"/>
      <c r="AY340" s="40"/>
      <c r="AZ340" s="40"/>
      <c r="BA340" s="40"/>
      <c r="BB340" s="40"/>
      <c r="BC340" s="40"/>
      <c r="BD340" s="40"/>
      <c r="BE340" s="40"/>
      <c r="BF340" s="40"/>
      <c r="BG340" s="40"/>
      <c r="BH340" s="40"/>
      <c r="BI340" s="40"/>
      <c r="BJ340" s="40"/>
      <c r="BK340" s="40"/>
      <c r="BL340" s="40"/>
      <c r="BM340" s="40"/>
      <c r="BN340" s="40"/>
      <c r="BO340" s="40"/>
      <c r="BP340" s="40"/>
      <c r="BQ340" s="40"/>
      <c r="BR340" s="40"/>
      <c r="BS340" s="40"/>
      <c r="BT340" s="40"/>
      <c r="BU340" s="40"/>
      <c r="BV340" s="40"/>
      <c r="BW340" s="40"/>
      <c r="BX340" s="40"/>
      <c r="BY340" s="40"/>
      <c r="BZ340" s="40"/>
      <c r="CA340" s="40"/>
      <c r="CB340" s="40"/>
      <c r="CC340" s="40"/>
      <c r="CD340" s="40"/>
      <c r="CE340" s="40"/>
      <c r="CF340" s="40"/>
      <c r="CG340" s="40"/>
      <c r="CH340" s="40"/>
      <c r="CI340" s="40"/>
      <c r="CJ340" s="40"/>
      <c r="CK340" s="40"/>
      <c r="CL340" s="40"/>
      <c r="CM340" s="40"/>
      <c r="CN340" s="40"/>
      <c r="CO340" s="40"/>
      <c r="CP340" s="40"/>
      <c r="CQ340" s="40"/>
      <c r="CR340" s="40"/>
      <c r="CS340" s="40"/>
      <c r="CT340" s="40"/>
      <c r="CU340" s="40"/>
      <c r="CV340" s="40"/>
      <c r="CW340" s="40"/>
      <c r="CX340" s="40"/>
      <c r="CY340" s="40"/>
      <c r="CZ340" s="40"/>
      <c r="DA340" s="40"/>
      <c r="DB340" s="40"/>
      <c r="DC340" s="40"/>
    </row>
    <row r="341" spans="2:107" s="5" customFormat="1" ht="30" customHeight="1" x14ac:dyDescent="0.2">
      <c r="B341" s="83"/>
      <c r="C341" s="86"/>
      <c r="D341" s="87"/>
      <c r="E341" s="89"/>
      <c r="F341" s="117"/>
      <c r="G341" s="118"/>
      <c r="H341" s="91"/>
      <c r="I341" s="94"/>
      <c r="J341" s="95"/>
      <c r="K341" s="81"/>
      <c r="L341" s="100"/>
      <c r="M341" s="101"/>
      <c r="N341" s="101"/>
      <c r="O341" s="102" t="str">
        <f t="shared" si="48"/>
        <v/>
      </c>
      <c r="P341" s="100"/>
      <c r="Q341" s="101"/>
      <c r="R341" s="101"/>
      <c r="S341" s="102" t="str">
        <f t="shared" si="49"/>
        <v/>
      </c>
      <c r="T341" s="104" t="str">
        <f t="shared" si="50"/>
        <v/>
      </c>
      <c r="U341" s="105" t="str">
        <f t="shared" si="51"/>
        <v xml:space="preserve">   </v>
      </c>
      <c r="V341" s="106" t="str">
        <f>IF(E341=0," ",IF(E341="H",IF(H341&lt;2000,VLOOKUP(K341,Minimas!$A$15:$G$29,7),IF(AND(H341&gt;1999,H341&lt;2003),VLOOKUP(K341,Minimas!$A$15:$G$29,6),IF(AND(H341&gt;2002,H341&lt;2005),VLOOKUP(K341,Minimas!$A$15:$G$29,5),IF(AND(H341&gt;2004,H341&lt;2007),VLOOKUP(K341,Minimas!$A$15:$G$29,4),VLOOKUP(K341,Minimas!$A$15:$G$29,3))))),IF(H341&lt;2000,VLOOKUP(K341,Minimas!$H$15:$N$29,7),IF(AND(H341&gt;1999,H341&lt;2003),VLOOKUP(K341,Minimas!$H$15:$N$29,6),IF(AND(H341&gt;2002,H341&lt;2005),VLOOKUP(K341,Minimas!$H$15:$N$29,5),IF(AND(H341&gt;2004,H341&lt;2007),VLOOKUP(K341,Minimas!$H$15:$N$29,4),VLOOKUP(K341,Minimas!$H$15:$N$29,3)))))))</f>
        <v xml:space="preserve"> </v>
      </c>
      <c r="W341" s="107" t="str">
        <f t="shared" si="52"/>
        <v/>
      </c>
      <c r="X341" s="42"/>
      <c r="Y341" s="42"/>
      <c r="AB341" s="113" t="e">
        <f>T341-HLOOKUP(V341,Minimas!$C$3:$CD$12,2,FALSE)</f>
        <v>#VALUE!</v>
      </c>
      <c r="AC341" s="113" t="e">
        <f>T341-HLOOKUP(V341,Minimas!$C$3:$CD$12,3,FALSE)</f>
        <v>#VALUE!</v>
      </c>
      <c r="AD341" s="113" t="e">
        <f>T341-HLOOKUP(V341,Minimas!$C$3:$CD$12,4,FALSE)</f>
        <v>#VALUE!</v>
      </c>
      <c r="AE341" s="113" t="e">
        <f>T341-HLOOKUP(V341,Minimas!$C$3:$CD$12,5,FALSE)</f>
        <v>#VALUE!</v>
      </c>
      <c r="AF341" s="113" t="e">
        <f>T341-HLOOKUP(V341,Minimas!$C$3:$CD$12,6,FALSE)</f>
        <v>#VALUE!</v>
      </c>
      <c r="AG341" s="113" t="e">
        <f>T341-HLOOKUP(V341,Minimas!$C$3:$CD$12,7,FALSE)</f>
        <v>#VALUE!</v>
      </c>
      <c r="AH341" s="113" t="e">
        <f>T341-HLOOKUP(V341,Minimas!$C$3:$CD$12,8,FALSE)</f>
        <v>#VALUE!</v>
      </c>
      <c r="AI341" s="113" t="e">
        <f>T341-HLOOKUP(V341,Minimas!$C$3:$CD$12,9,FALSE)</f>
        <v>#VALUE!</v>
      </c>
      <c r="AJ341" s="113" t="e">
        <f>T341-HLOOKUP(V341,Minimas!$C$3:$CD$12,10,FALSE)</f>
        <v>#VALUE!</v>
      </c>
      <c r="AK341" s="114" t="str">
        <f t="shared" si="53"/>
        <v xml:space="preserve"> </v>
      </c>
      <c r="AL341" s="114"/>
      <c r="AM341" s="114" t="str">
        <f t="shared" si="54"/>
        <v xml:space="preserve"> </v>
      </c>
      <c r="AN341" s="114" t="str">
        <f t="shared" si="55"/>
        <v xml:space="preserve"> </v>
      </c>
      <c r="AO341" s="40"/>
      <c r="AP341" s="40"/>
      <c r="AQ341" s="40"/>
      <c r="AR341" s="40"/>
      <c r="AS341" s="40"/>
      <c r="AT341" s="40"/>
      <c r="AU341" s="40"/>
      <c r="AV341" s="40"/>
      <c r="AW341" s="40"/>
      <c r="AX341" s="40"/>
      <c r="AY341" s="40"/>
      <c r="AZ341" s="40"/>
      <c r="BA341" s="40"/>
      <c r="BB341" s="40"/>
      <c r="BC341" s="40"/>
      <c r="BD341" s="40"/>
      <c r="BE341" s="40"/>
      <c r="BF341" s="40"/>
      <c r="BG341" s="40"/>
      <c r="BH341" s="40"/>
      <c r="BI341" s="40"/>
      <c r="BJ341" s="40"/>
      <c r="BK341" s="40"/>
      <c r="BL341" s="40"/>
      <c r="BM341" s="40"/>
      <c r="BN341" s="40"/>
      <c r="BO341" s="40"/>
      <c r="BP341" s="40"/>
      <c r="BQ341" s="40"/>
      <c r="BR341" s="40"/>
      <c r="BS341" s="40"/>
      <c r="BT341" s="40"/>
      <c r="BU341" s="40"/>
      <c r="BV341" s="40"/>
      <c r="BW341" s="40"/>
      <c r="BX341" s="40"/>
      <c r="BY341" s="40"/>
      <c r="BZ341" s="40"/>
      <c r="CA341" s="40"/>
      <c r="CB341" s="40"/>
      <c r="CC341" s="40"/>
      <c r="CD341" s="40"/>
      <c r="CE341" s="40"/>
      <c r="CF341" s="40"/>
      <c r="CG341" s="40"/>
      <c r="CH341" s="40"/>
      <c r="CI341" s="40"/>
      <c r="CJ341" s="40"/>
      <c r="CK341" s="40"/>
      <c r="CL341" s="40"/>
      <c r="CM341" s="40"/>
      <c r="CN341" s="40"/>
      <c r="CO341" s="40"/>
      <c r="CP341" s="40"/>
      <c r="CQ341" s="40"/>
      <c r="CR341" s="40"/>
      <c r="CS341" s="40"/>
      <c r="CT341" s="40"/>
      <c r="CU341" s="40"/>
      <c r="CV341" s="40"/>
      <c r="CW341" s="40"/>
      <c r="CX341" s="40"/>
      <c r="CY341" s="40"/>
      <c r="CZ341" s="40"/>
      <c r="DA341" s="40"/>
      <c r="DB341" s="40"/>
      <c r="DC341" s="40"/>
    </row>
    <row r="342" spans="2:107" s="5" customFormat="1" ht="30" customHeight="1" x14ac:dyDescent="0.2">
      <c r="B342" s="83"/>
      <c r="C342" s="86"/>
      <c r="D342" s="87"/>
      <c r="E342" s="89"/>
      <c r="F342" s="117"/>
      <c r="G342" s="118"/>
      <c r="H342" s="91"/>
      <c r="I342" s="94"/>
      <c r="J342" s="95"/>
      <c r="K342" s="81"/>
      <c r="L342" s="100"/>
      <c r="M342" s="101"/>
      <c r="N342" s="101"/>
      <c r="O342" s="102" t="str">
        <f t="shared" si="48"/>
        <v/>
      </c>
      <c r="P342" s="100"/>
      <c r="Q342" s="101"/>
      <c r="R342" s="101"/>
      <c r="S342" s="102" t="str">
        <f t="shared" si="49"/>
        <v/>
      </c>
      <c r="T342" s="104" t="str">
        <f t="shared" si="50"/>
        <v/>
      </c>
      <c r="U342" s="105" t="str">
        <f t="shared" si="51"/>
        <v xml:space="preserve">   </v>
      </c>
      <c r="V342" s="106" t="str">
        <f>IF(E342=0," ",IF(E342="H",IF(H342&lt;2000,VLOOKUP(K342,Minimas!$A$15:$G$29,7),IF(AND(H342&gt;1999,H342&lt;2003),VLOOKUP(K342,Minimas!$A$15:$G$29,6),IF(AND(H342&gt;2002,H342&lt;2005),VLOOKUP(K342,Minimas!$A$15:$G$29,5),IF(AND(H342&gt;2004,H342&lt;2007),VLOOKUP(K342,Minimas!$A$15:$G$29,4),VLOOKUP(K342,Minimas!$A$15:$G$29,3))))),IF(H342&lt;2000,VLOOKUP(K342,Minimas!$H$15:$N$29,7),IF(AND(H342&gt;1999,H342&lt;2003),VLOOKUP(K342,Minimas!$H$15:$N$29,6),IF(AND(H342&gt;2002,H342&lt;2005),VLOOKUP(K342,Minimas!$H$15:$N$29,5),IF(AND(H342&gt;2004,H342&lt;2007),VLOOKUP(K342,Minimas!$H$15:$N$29,4),VLOOKUP(K342,Minimas!$H$15:$N$29,3)))))))</f>
        <v xml:space="preserve"> </v>
      </c>
      <c r="W342" s="107" t="str">
        <f t="shared" si="52"/>
        <v/>
      </c>
      <c r="X342" s="42"/>
      <c r="Y342" s="42"/>
      <c r="AB342" s="113" t="e">
        <f>T342-HLOOKUP(V342,Minimas!$C$3:$CD$12,2,FALSE)</f>
        <v>#VALUE!</v>
      </c>
      <c r="AC342" s="113" t="e">
        <f>T342-HLOOKUP(V342,Minimas!$C$3:$CD$12,3,FALSE)</f>
        <v>#VALUE!</v>
      </c>
      <c r="AD342" s="113" t="e">
        <f>T342-HLOOKUP(V342,Minimas!$C$3:$CD$12,4,FALSE)</f>
        <v>#VALUE!</v>
      </c>
      <c r="AE342" s="113" t="e">
        <f>T342-HLOOKUP(V342,Minimas!$C$3:$CD$12,5,FALSE)</f>
        <v>#VALUE!</v>
      </c>
      <c r="AF342" s="113" t="e">
        <f>T342-HLOOKUP(V342,Minimas!$C$3:$CD$12,6,FALSE)</f>
        <v>#VALUE!</v>
      </c>
      <c r="AG342" s="113" t="e">
        <f>T342-HLOOKUP(V342,Minimas!$C$3:$CD$12,7,FALSE)</f>
        <v>#VALUE!</v>
      </c>
      <c r="AH342" s="113" t="e">
        <f>T342-HLOOKUP(V342,Minimas!$C$3:$CD$12,8,FALSE)</f>
        <v>#VALUE!</v>
      </c>
      <c r="AI342" s="113" t="e">
        <f>T342-HLOOKUP(V342,Minimas!$C$3:$CD$12,9,FALSE)</f>
        <v>#VALUE!</v>
      </c>
      <c r="AJ342" s="113" t="e">
        <f>T342-HLOOKUP(V342,Minimas!$C$3:$CD$12,10,FALSE)</f>
        <v>#VALUE!</v>
      </c>
      <c r="AK342" s="114" t="str">
        <f t="shared" si="53"/>
        <v xml:space="preserve"> </v>
      </c>
      <c r="AL342" s="114"/>
      <c r="AM342" s="114" t="str">
        <f t="shared" si="54"/>
        <v xml:space="preserve"> </v>
      </c>
      <c r="AN342" s="114" t="str">
        <f t="shared" si="55"/>
        <v xml:space="preserve"> </v>
      </c>
      <c r="AO342" s="40"/>
      <c r="AP342" s="40"/>
      <c r="AQ342" s="40"/>
      <c r="AR342" s="40"/>
      <c r="AS342" s="40"/>
      <c r="AT342" s="40"/>
      <c r="AU342" s="40"/>
      <c r="AV342" s="40"/>
      <c r="AW342" s="40"/>
      <c r="AX342" s="40"/>
      <c r="AY342" s="40"/>
      <c r="AZ342" s="40"/>
      <c r="BA342" s="40"/>
      <c r="BB342" s="40"/>
      <c r="BC342" s="40"/>
      <c r="BD342" s="40"/>
      <c r="BE342" s="40"/>
      <c r="BF342" s="40"/>
      <c r="BG342" s="40"/>
      <c r="BH342" s="40"/>
      <c r="BI342" s="40"/>
      <c r="BJ342" s="40"/>
      <c r="BK342" s="40"/>
      <c r="BL342" s="40"/>
      <c r="BM342" s="40"/>
      <c r="BN342" s="40"/>
      <c r="BO342" s="40"/>
      <c r="BP342" s="40"/>
      <c r="BQ342" s="40"/>
      <c r="BR342" s="40"/>
      <c r="BS342" s="40"/>
      <c r="BT342" s="40"/>
      <c r="BU342" s="40"/>
      <c r="BV342" s="40"/>
      <c r="BW342" s="40"/>
      <c r="BX342" s="40"/>
      <c r="BY342" s="40"/>
      <c r="BZ342" s="40"/>
      <c r="CA342" s="40"/>
      <c r="CB342" s="40"/>
      <c r="CC342" s="40"/>
      <c r="CD342" s="40"/>
      <c r="CE342" s="40"/>
      <c r="CF342" s="40"/>
      <c r="CG342" s="40"/>
      <c r="CH342" s="40"/>
      <c r="CI342" s="40"/>
      <c r="CJ342" s="40"/>
      <c r="CK342" s="40"/>
      <c r="CL342" s="40"/>
      <c r="CM342" s="40"/>
      <c r="CN342" s="40"/>
      <c r="CO342" s="40"/>
      <c r="CP342" s="40"/>
      <c r="CQ342" s="40"/>
      <c r="CR342" s="40"/>
      <c r="CS342" s="40"/>
      <c r="CT342" s="40"/>
      <c r="CU342" s="40"/>
      <c r="CV342" s="40"/>
      <c r="CW342" s="40"/>
      <c r="CX342" s="40"/>
      <c r="CY342" s="40"/>
      <c r="CZ342" s="40"/>
      <c r="DA342" s="40"/>
      <c r="DB342" s="40"/>
      <c r="DC342" s="40"/>
    </row>
    <row r="343" spans="2:107" s="5" customFormat="1" ht="30" customHeight="1" x14ac:dyDescent="0.2">
      <c r="B343" s="83"/>
      <c r="C343" s="86"/>
      <c r="D343" s="87"/>
      <c r="E343" s="89"/>
      <c r="F343" s="117"/>
      <c r="G343" s="118"/>
      <c r="H343" s="91"/>
      <c r="I343" s="94"/>
      <c r="J343" s="95"/>
      <c r="K343" s="81"/>
      <c r="L343" s="100"/>
      <c r="M343" s="101"/>
      <c r="N343" s="101"/>
      <c r="O343" s="102" t="str">
        <f t="shared" si="48"/>
        <v/>
      </c>
      <c r="P343" s="100"/>
      <c r="Q343" s="101"/>
      <c r="R343" s="101"/>
      <c r="S343" s="102" t="str">
        <f t="shared" si="49"/>
        <v/>
      </c>
      <c r="T343" s="104" t="str">
        <f t="shared" si="50"/>
        <v/>
      </c>
      <c r="U343" s="105" t="str">
        <f t="shared" si="51"/>
        <v xml:space="preserve">   </v>
      </c>
      <c r="V343" s="106" t="str">
        <f>IF(E343=0," ",IF(E343="H",IF(H343&lt;2000,VLOOKUP(K343,Minimas!$A$15:$G$29,7),IF(AND(H343&gt;1999,H343&lt;2003),VLOOKUP(K343,Minimas!$A$15:$G$29,6),IF(AND(H343&gt;2002,H343&lt;2005),VLOOKUP(K343,Minimas!$A$15:$G$29,5),IF(AND(H343&gt;2004,H343&lt;2007),VLOOKUP(K343,Minimas!$A$15:$G$29,4),VLOOKUP(K343,Minimas!$A$15:$G$29,3))))),IF(H343&lt;2000,VLOOKUP(K343,Minimas!$H$15:$N$29,7),IF(AND(H343&gt;1999,H343&lt;2003),VLOOKUP(K343,Minimas!$H$15:$N$29,6),IF(AND(H343&gt;2002,H343&lt;2005),VLOOKUP(K343,Minimas!$H$15:$N$29,5),IF(AND(H343&gt;2004,H343&lt;2007),VLOOKUP(K343,Minimas!$H$15:$N$29,4),VLOOKUP(K343,Minimas!$H$15:$N$29,3)))))))</f>
        <v xml:space="preserve"> </v>
      </c>
      <c r="W343" s="107" t="str">
        <f t="shared" si="52"/>
        <v/>
      </c>
      <c r="X343" s="42"/>
      <c r="Y343" s="42"/>
      <c r="AB343" s="113" t="e">
        <f>T343-HLOOKUP(V343,Minimas!$C$3:$CD$12,2,FALSE)</f>
        <v>#VALUE!</v>
      </c>
      <c r="AC343" s="113" t="e">
        <f>T343-HLOOKUP(V343,Minimas!$C$3:$CD$12,3,FALSE)</f>
        <v>#VALUE!</v>
      </c>
      <c r="AD343" s="113" t="e">
        <f>T343-HLOOKUP(V343,Minimas!$C$3:$CD$12,4,FALSE)</f>
        <v>#VALUE!</v>
      </c>
      <c r="AE343" s="113" t="e">
        <f>T343-HLOOKUP(V343,Minimas!$C$3:$CD$12,5,FALSE)</f>
        <v>#VALUE!</v>
      </c>
      <c r="AF343" s="113" t="e">
        <f>T343-HLOOKUP(V343,Minimas!$C$3:$CD$12,6,FALSE)</f>
        <v>#VALUE!</v>
      </c>
      <c r="AG343" s="113" t="e">
        <f>T343-HLOOKUP(V343,Minimas!$C$3:$CD$12,7,FALSE)</f>
        <v>#VALUE!</v>
      </c>
      <c r="AH343" s="113" t="e">
        <f>T343-HLOOKUP(V343,Minimas!$C$3:$CD$12,8,FALSE)</f>
        <v>#VALUE!</v>
      </c>
      <c r="AI343" s="113" t="e">
        <f>T343-HLOOKUP(V343,Minimas!$C$3:$CD$12,9,FALSE)</f>
        <v>#VALUE!</v>
      </c>
      <c r="AJ343" s="113" t="e">
        <f>T343-HLOOKUP(V343,Minimas!$C$3:$CD$12,10,FALSE)</f>
        <v>#VALUE!</v>
      </c>
      <c r="AK343" s="114" t="str">
        <f t="shared" si="53"/>
        <v xml:space="preserve"> </v>
      </c>
      <c r="AL343" s="114"/>
      <c r="AM343" s="114" t="str">
        <f t="shared" si="54"/>
        <v xml:space="preserve"> </v>
      </c>
      <c r="AN343" s="114" t="str">
        <f t="shared" si="55"/>
        <v xml:space="preserve"> </v>
      </c>
      <c r="AO343" s="40"/>
      <c r="AP343" s="40"/>
      <c r="AQ343" s="40"/>
      <c r="AR343" s="40"/>
      <c r="AS343" s="40"/>
      <c r="AT343" s="40"/>
      <c r="AU343" s="40"/>
      <c r="AV343" s="40"/>
      <c r="AW343" s="40"/>
      <c r="AX343" s="40"/>
      <c r="AY343" s="40"/>
      <c r="AZ343" s="40"/>
      <c r="BA343" s="40"/>
      <c r="BB343" s="40"/>
      <c r="BC343" s="40"/>
      <c r="BD343" s="40"/>
      <c r="BE343" s="40"/>
      <c r="BF343" s="40"/>
      <c r="BG343" s="40"/>
      <c r="BH343" s="40"/>
      <c r="BI343" s="40"/>
      <c r="BJ343" s="40"/>
      <c r="BK343" s="40"/>
      <c r="BL343" s="40"/>
      <c r="BM343" s="40"/>
      <c r="BN343" s="40"/>
      <c r="BO343" s="40"/>
      <c r="BP343" s="40"/>
      <c r="BQ343" s="40"/>
      <c r="BR343" s="40"/>
      <c r="BS343" s="40"/>
      <c r="BT343" s="40"/>
      <c r="BU343" s="40"/>
      <c r="BV343" s="40"/>
      <c r="BW343" s="40"/>
      <c r="BX343" s="40"/>
      <c r="BY343" s="40"/>
      <c r="BZ343" s="40"/>
      <c r="CA343" s="40"/>
      <c r="CB343" s="40"/>
      <c r="CC343" s="40"/>
      <c r="CD343" s="40"/>
      <c r="CE343" s="40"/>
      <c r="CF343" s="40"/>
      <c r="CG343" s="40"/>
      <c r="CH343" s="40"/>
      <c r="CI343" s="40"/>
      <c r="CJ343" s="40"/>
      <c r="CK343" s="40"/>
      <c r="CL343" s="40"/>
      <c r="CM343" s="40"/>
      <c r="CN343" s="40"/>
      <c r="CO343" s="40"/>
      <c r="CP343" s="40"/>
      <c r="CQ343" s="40"/>
      <c r="CR343" s="40"/>
      <c r="CS343" s="40"/>
      <c r="CT343" s="40"/>
      <c r="CU343" s="40"/>
      <c r="CV343" s="40"/>
      <c r="CW343" s="40"/>
      <c r="CX343" s="40"/>
      <c r="CY343" s="40"/>
      <c r="CZ343" s="40"/>
      <c r="DA343" s="40"/>
      <c r="DB343" s="40"/>
      <c r="DC343" s="40"/>
    </row>
    <row r="344" spans="2:107" s="5" customFormat="1" ht="30" customHeight="1" x14ac:dyDescent="0.2">
      <c r="B344" s="83"/>
      <c r="C344" s="86"/>
      <c r="D344" s="87"/>
      <c r="E344" s="89"/>
      <c r="F344" s="117"/>
      <c r="G344" s="118"/>
      <c r="H344" s="91"/>
      <c r="I344" s="94"/>
      <c r="J344" s="95"/>
      <c r="K344" s="81"/>
      <c r="L344" s="100"/>
      <c r="M344" s="101"/>
      <c r="N344" s="101"/>
      <c r="O344" s="102" t="str">
        <f t="shared" si="48"/>
        <v/>
      </c>
      <c r="P344" s="100"/>
      <c r="Q344" s="101"/>
      <c r="R344" s="101"/>
      <c r="S344" s="102" t="str">
        <f t="shared" si="49"/>
        <v/>
      </c>
      <c r="T344" s="104" t="str">
        <f t="shared" si="50"/>
        <v/>
      </c>
      <c r="U344" s="105" t="str">
        <f t="shared" si="51"/>
        <v xml:space="preserve">   </v>
      </c>
      <c r="V344" s="106" t="str">
        <f>IF(E344=0," ",IF(E344="H",IF(H344&lt;2000,VLOOKUP(K344,Minimas!$A$15:$G$29,7),IF(AND(H344&gt;1999,H344&lt;2003),VLOOKUP(K344,Minimas!$A$15:$G$29,6),IF(AND(H344&gt;2002,H344&lt;2005),VLOOKUP(K344,Minimas!$A$15:$G$29,5),IF(AND(H344&gt;2004,H344&lt;2007),VLOOKUP(K344,Minimas!$A$15:$G$29,4),VLOOKUP(K344,Minimas!$A$15:$G$29,3))))),IF(H344&lt;2000,VLOOKUP(K344,Minimas!$H$15:$N$29,7),IF(AND(H344&gt;1999,H344&lt;2003),VLOOKUP(K344,Minimas!$H$15:$N$29,6),IF(AND(H344&gt;2002,H344&lt;2005),VLOOKUP(K344,Minimas!$H$15:$N$29,5),IF(AND(H344&gt;2004,H344&lt;2007),VLOOKUP(K344,Minimas!$H$15:$N$29,4),VLOOKUP(K344,Minimas!$H$15:$N$29,3)))))))</f>
        <v xml:space="preserve"> </v>
      </c>
      <c r="W344" s="107" t="str">
        <f t="shared" si="52"/>
        <v/>
      </c>
      <c r="X344" s="42"/>
      <c r="Y344" s="42"/>
      <c r="AB344" s="113" t="e">
        <f>T344-HLOOKUP(V344,Minimas!$C$3:$CD$12,2,FALSE)</f>
        <v>#VALUE!</v>
      </c>
      <c r="AC344" s="113" t="e">
        <f>T344-HLOOKUP(V344,Minimas!$C$3:$CD$12,3,FALSE)</f>
        <v>#VALUE!</v>
      </c>
      <c r="AD344" s="113" t="e">
        <f>T344-HLOOKUP(V344,Minimas!$C$3:$CD$12,4,FALSE)</f>
        <v>#VALUE!</v>
      </c>
      <c r="AE344" s="113" t="e">
        <f>T344-HLOOKUP(V344,Minimas!$C$3:$CD$12,5,FALSE)</f>
        <v>#VALUE!</v>
      </c>
      <c r="AF344" s="113" t="e">
        <f>T344-HLOOKUP(V344,Minimas!$C$3:$CD$12,6,FALSE)</f>
        <v>#VALUE!</v>
      </c>
      <c r="AG344" s="113" t="e">
        <f>T344-HLOOKUP(V344,Minimas!$C$3:$CD$12,7,FALSE)</f>
        <v>#VALUE!</v>
      </c>
      <c r="AH344" s="113" t="e">
        <f>T344-HLOOKUP(V344,Minimas!$C$3:$CD$12,8,FALSE)</f>
        <v>#VALUE!</v>
      </c>
      <c r="AI344" s="113" t="e">
        <f>T344-HLOOKUP(V344,Minimas!$C$3:$CD$12,9,FALSE)</f>
        <v>#VALUE!</v>
      </c>
      <c r="AJ344" s="113" t="e">
        <f>T344-HLOOKUP(V344,Minimas!$C$3:$CD$12,10,FALSE)</f>
        <v>#VALUE!</v>
      </c>
      <c r="AK344" s="114" t="str">
        <f t="shared" si="53"/>
        <v xml:space="preserve"> </v>
      </c>
      <c r="AL344" s="114"/>
      <c r="AM344" s="114" t="str">
        <f t="shared" si="54"/>
        <v xml:space="preserve"> </v>
      </c>
      <c r="AN344" s="114" t="str">
        <f t="shared" si="55"/>
        <v xml:space="preserve"> </v>
      </c>
      <c r="AO344" s="40"/>
      <c r="AP344" s="40"/>
      <c r="AQ344" s="40"/>
      <c r="AR344" s="40"/>
      <c r="AS344" s="40"/>
      <c r="AT344" s="40"/>
      <c r="AU344" s="40"/>
      <c r="AV344" s="40"/>
      <c r="AW344" s="40"/>
      <c r="AX344" s="40"/>
      <c r="AY344" s="40"/>
      <c r="AZ344" s="40"/>
      <c r="BA344" s="40"/>
      <c r="BB344" s="40"/>
      <c r="BC344" s="40"/>
      <c r="BD344" s="40"/>
      <c r="BE344" s="40"/>
      <c r="BF344" s="40"/>
      <c r="BG344" s="40"/>
      <c r="BH344" s="40"/>
      <c r="BI344" s="40"/>
      <c r="BJ344" s="40"/>
      <c r="BK344" s="40"/>
      <c r="BL344" s="40"/>
      <c r="BM344" s="40"/>
      <c r="BN344" s="40"/>
      <c r="BO344" s="40"/>
      <c r="BP344" s="40"/>
      <c r="BQ344" s="40"/>
      <c r="BR344" s="40"/>
      <c r="BS344" s="40"/>
      <c r="BT344" s="40"/>
      <c r="BU344" s="40"/>
      <c r="BV344" s="40"/>
      <c r="BW344" s="40"/>
      <c r="BX344" s="40"/>
      <c r="BY344" s="40"/>
      <c r="BZ344" s="40"/>
      <c r="CA344" s="40"/>
      <c r="CB344" s="40"/>
      <c r="CC344" s="40"/>
      <c r="CD344" s="40"/>
      <c r="CE344" s="40"/>
      <c r="CF344" s="40"/>
      <c r="CG344" s="40"/>
      <c r="CH344" s="40"/>
      <c r="CI344" s="40"/>
      <c r="CJ344" s="40"/>
      <c r="CK344" s="40"/>
      <c r="CL344" s="40"/>
      <c r="CM344" s="40"/>
      <c r="CN344" s="40"/>
      <c r="CO344" s="40"/>
      <c r="CP344" s="40"/>
      <c r="CQ344" s="40"/>
      <c r="CR344" s="40"/>
      <c r="CS344" s="40"/>
      <c r="CT344" s="40"/>
      <c r="CU344" s="40"/>
      <c r="CV344" s="40"/>
      <c r="CW344" s="40"/>
      <c r="CX344" s="40"/>
      <c r="CY344" s="40"/>
      <c r="CZ344" s="40"/>
      <c r="DA344" s="40"/>
      <c r="DB344" s="40"/>
      <c r="DC344" s="40"/>
    </row>
    <row r="345" spans="2:107" s="5" customFormat="1" ht="30" customHeight="1" x14ac:dyDescent="0.2">
      <c r="B345" s="83"/>
      <c r="C345" s="86"/>
      <c r="D345" s="87"/>
      <c r="E345" s="89"/>
      <c r="F345" s="117"/>
      <c r="G345" s="118"/>
      <c r="H345" s="91"/>
      <c r="I345" s="94"/>
      <c r="J345" s="95"/>
      <c r="K345" s="81"/>
      <c r="L345" s="100"/>
      <c r="M345" s="101"/>
      <c r="N345" s="101"/>
      <c r="O345" s="102" t="str">
        <f t="shared" si="48"/>
        <v/>
      </c>
      <c r="P345" s="100"/>
      <c r="Q345" s="101"/>
      <c r="R345" s="101"/>
      <c r="S345" s="102" t="str">
        <f t="shared" si="49"/>
        <v/>
      </c>
      <c r="T345" s="104" t="str">
        <f t="shared" si="50"/>
        <v/>
      </c>
      <c r="U345" s="105" t="str">
        <f t="shared" si="51"/>
        <v xml:space="preserve">   </v>
      </c>
      <c r="V345" s="106" t="str">
        <f>IF(E345=0," ",IF(E345="H",IF(H345&lt;2000,VLOOKUP(K345,Minimas!$A$15:$G$29,7),IF(AND(H345&gt;1999,H345&lt;2003),VLOOKUP(K345,Minimas!$A$15:$G$29,6),IF(AND(H345&gt;2002,H345&lt;2005),VLOOKUP(K345,Minimas!$A$15:$G$29,5),IF(AND(H345&gt;2004,H345&lt;2007),VLOOKUP(K345,Minimas!$A$15:$G$29,4),VLOOKUP(K345,Minimas!$A$15:$G$29,3))))),IF(H345&lt;2000,VLOOKUP(K345,Minimas!$H$15:$N$29,7),IF(AND(H345&gt;1999,H345&lt;2003),VLOOKUP(K345,Minimas!$H$15:$N$29,6),IF(AND(H345&gt;2002,H345&lt;2005),VLOOKUP(K345,Minimas!$H$15:$N$29,5),IF(AND(H345&gt;2004,H345&lt;2007),VLOOKUP(K345,Minimas!$H$15:$N$29,4),VLOOKUP(K345,Minimas!$H$15:$N$29,3)))))))</f>
        <v xml:space="preserve"> </v>
      </c>
      <c r="W345" s="107" t="str">
        <f t="shared" si="52"/>
        <v/>
      </c>
      <c r="X345" s="42"/>
      <c r="Y345" s="42"/>
      <c r="AB345" s="113" t="e">
        <f>T345-HLOOKUP(V345,Minimas!$C$3:$CD$12,2,FALSE)</f>
        <v>#VALUE!</v>
      </c>
      <c r="AC345" s="113" t="e">
        <f>T345-HLOOKUP(V345,Minimas!$C$3:$CD$12,3,FALSE)</f>
        <v>#VALUE!</v>
      </c>
      <c r="AD345" s="113" t="e">
        <f>T345-HLOOKUP(V345,Minimas!$C$3:$CD$12,4,FALSE)</f>
        <v>#VALUE!</v>
      </c>
      <c r="AE345" s="113" t="e">
        <f>T345-HLOOKUP(V345,Minimas!$C$3:$CD$12,5,FALSE)</f>
        <v>#VALUE!</v>
      </c>
      <c r="AF345" s="113" t="e">
        <f>T345-HLOOKUP(V345,Minimas!$C$3:$CD$12,6,FALSE)</f>
        <v>#VALUE!</v>
      </c>
      <c r="AG345" s="113" t="e">
        <f>T345-HLOOKUP(V345,Minimas!$C$3:$CD$12,7,FALSE)</f>
        <v>#VALUE!</v>
      </c>
      <c r="AH345" s="113" t="e">
        <f>T345-HLOOKUP(V345,Minimas!$C$3:$CD$12,8,FALSE)</f>
        <v>#VALUE!</v>
      </c>
      <c r="AI345" s="113" t="e">
        <f>T345-HLOOKUP(V345,Minimas!$C$3:$CD$12,9,FALSE)</f>
        <v>#VALUE!</v>
      </c>
      <c r="AJ345" s="113" t="e">
        <f>T345-HLOOKUP(V345,Minimas!$C$3:$CD$12,10,FALSE)</f>
        <v>#VALUE!</v>
      </c>
      <c r="AK345" s="114" t="str">
        <f t="shared" si="53"/>
        <v xml:space="preserve"> </v>
      </c>
      <c r="AL345" s="114"/>
      <c r="AM345" s="114" t="str">
        <f t="shared" si="54"/>
        <v xml:space="preserve"> </v>
      </c>
      <c r="AN345" s="114" t="str">
        <f t="shared" si="55"/>
        <v xml:space="preserve"> </v>
      </c>
      <c r="AO345" s="40"/>
      <c r="AP345" s="40"/>
      <c r="AQ345" s="40"/>
      <c r="AR345" s="40"/>
      <c r="AS345" s="40"/>
      <c r="AT345" s="40"/>
      <c r="AU345" s="40"/>
      <c r="AV345" s="40"/>
      <c r="AW345" s="40"/>
      <c r="AX345" s="40"/>
      <c r="AY345" s="40"/>
      <c r="AZ345" s="40"/>
      <c r="BA345" s="40"/>
      <c r="BB345" s="40"/>
      <c r="BC345" s="40"/>
      <c r="BD345" s="40"/>
      <c r="BE345" s="40"/>
      <c r="BF345" s="40"/>
      <c r="BG345" s="40"/>
      <c r="BH345" s="40"/>
      <c r="BI345" s="40"/>
      <c r="BJ345" s="40"/>
      <c r="BK345" s="40"/>
      <c r="BL345" s="40"/>
      <c r="BM345" s="40"/>
      <c r="BN345" s="40"/>
      <c r="BO345" s="40"/>
      <c r="BP345" s="40"/>
      <c r="BQ345" s="40"/>
      <c r="BR345" s="40"/>
      <c r="BS345" s="40"/>
      <c r="BT345" s="40"/>
      <c r="BU345" s="40"/>
      <c r="BV345" s="40"/>
      <c r="BW345" s="40"/>
      <c r="BX345" s="40"/>
      <c r="BY345" s="40"/>
      <c r="BZ345" s="40"/>
      <c r="CA345" s="40"/>
      <c r="CB345" s="40"/>
      <c r="CC345" s="40"/>
      <c r="CD345" s="40"/>
      <c r="CE345" s="40"/>
      <c r="CF345" s="40"/>
      <c r="CG345" s="40"/>
      <c r="CH345" s="40"/>
      <c r="CI345" s="40"/>
      <c r="CJ345" s="40"/>
      <c r="CK345" s="40"/>
      <c r="CL345" s="40"/>
      <c r="CM345" s="40"/>
      <c r="CN345" s="40"/>
      <c r="CO345" s="40"/>
      <c r="CP345" s="40"/>
      <c r="CQ345" s="40"/>
      <c r="CR345" s="40"/>
      <c r="CS345" s="40"/>
      <c r="CT345" s="40"/>
      <c r="CU345" s="40"/>
      <c r="CV345" s="40"/>
      <c r="CW345" s="40"/>
      <c r="CX345" s="40"/>
      <c r="CY345" s="40"/>
      <c r="CZ345" s="40"/>
      <c r="DA345" s="40"/>
      <c r="DB345" s="40"/>
      <c r="DC345" s="40"/>
    </row>
    <row r="346" spans="2:107" s="5" customFormat="1" ht="30" customHeight="1" x14ac:dyDescent="0.2">
      <c r="B346" s="83"/>
      <c r="C346" s="86"/>
      <c r="D346" s="87"/>
      <c r="E346" s="89"/>
      <c r="F346" s="117"/>
      <c r="G346" s="118"/>
      <c r="H346" s="91"/>
      <c r="I346" s="94"/>
      <c r="J346" s="95"/>
      <c r="K346" s="81"/>
      <c r="L346" s="100"/>
      <c r="M346" s="101"/>
      <c r="N346" s="101"/>
      <c r="O346" s="102" t="str">
        <f t="shared" si="48"/>
        <v/>
      </c>
      <c r="P346" s="100"/>
      <c r="Q346" s="101"/>
      <c r="R346" s="101"/>
      <c r="S346" s="102" t="str">
        <f t="shared" si="49"/>
        <v/>
      </c>
      <c r="T346" s="104" t="str">
        <f t="shared" si="50"/>
        <v/>
      </c>
      <c r="U346" s="105" t="str">
        <f t="shared" si="51"/>
        <v xml:space="preserve">   </v>
      </c>
      <c r="V346" s="106" t="str">
        <f>IF(E346=0," ",IF(E346="H",IF(H346&lt;2000,VLOOKUP(K346,Minimas!$A$15:$G$29,7),IF(AND(H346&gt;1999,H346&lt;2003),VLOOKUP(K346,Minimas!$A$15:$G$29,6),IF(AND(H346&gt;2002,H346&lt;2005),VLOOKUP(K346,Minimas!$A$15:$G$29,5),IF(AND(H346&gt;2004,H346&lt;2007),VLOOKUP(K346,Minimas!$A$15:$G$29,4),VLOOKUP(K346,Minimas!$A$15:$G$29,3))))),IF(H346&lt;2000,VLOOKUP(K346,Minimas!$H$15:$N$29,7),IF(AND(H346&gt;1999,H346&lt;2003),VLOOKUP(K346,Minimas!$H$15:$N$29,6),IF(AND(H346&gt;2002,H346&lt;2005),VLOOKUP(K346,Minimas!$H$15:$N$29,5),IF(AND(H346&gt;2004,H346&lt;2007),VLOOKUP(K346,Minimas!$H$15:$N$29,4),VLOOKUP(K346,Minimas!$H$15:$N$29,3)))))))</f>
        <v xml:space="preserve"> </v>
      </c>
      <c r="W346" s="107" t="str">
        <f t="shared" si="52"/>
        <v/>
      </c>
      <c r="X346" s="42"/>
      <c r="Y346" s="42"/>
      <c r="AB346" s="113" t="e">
        <f>T346-HLOOKUP(V346,Minimas!$C$3:$CD$12,2,FALSE)</f>
        <v>#VALUE!</v>
      </c>
      <c r="AC346" s="113" t="e">
        <f>T346-HLOOKUP(V346,Minimas!$C$3:$CD$12,3,FALSE)</f>
        <v>#VALUE!</v>
      </c>
      <c r="AD346" s="113" t="e">
        <f>T346-HLOOKUP(V346,Minimas!$C$3:$CD$12,4,FALSE)</f>
        <v>#VALUE!</v>
      </c>
      <c r="AE346" s="113" t="e">
        <f>T346-HLOOKUP(V346,Minimas!$C$3:$CD$12,5,FALSE)</f>
        <v>#VALUE!</v>
      </c>
      <c r="AF346" s="113" t="e">
        <f>T346-HLOOKUP(V346,Minimas!$C$3:$CD$12,6,FALSE)</f>
        <v>#VALUE!</v>
      </c>
      <c r="AG346" s="113" t="e">
        <f>T346-HLOOKUP(V346,Minimas!$C$3:$CD$12,7,FALSE)</f>
        <v>#VALUE!</v>
      </c>
      <c r="AH346" s="113" t="e">
        <f>T346-HLOOKUP(V346,Minimas!$C$3:$CD$12,8,FALSE)</f>
        <v>#VALUE!</v>
      </c>
      <c r="AI346" s="113" t="e">
        <f>T346-HLOOKUP(V346,Minimas!$C$3:$CD$12,9,FALSE)</f>
        <v>#VALUE!</v>
      </c>
      <c r="AJ346" s="113" t="e">
        <f>T346-HLOOKUP(V346,Minimas!$C$3:$CD$12,10,FALSE)</f>
        <v>#VALUE!</v>
      </c>
      <c r="AK346" s="114" t="str">
        <f t="shared" si="53"/>
        <v xml:space="preserve"> </v>
      </c>
      <c r="AL346" s="114"/>
      <c r="AM346" s="114" t="str">
        <f t="shared" si="54"/>
        <v xml:space="preserve"> </v>
      </c>
      <c r="AN346" s="114" t="str">
        <f t="shared" si="55"/>
        <v xml:space="preserve"> </v>
      </c>
      <c r="AO346" s="40"/>
      <c r="AP346" s="40"/>
      <c r="AQ346" s="40"/>
      <c r="AR346" s="40"/>
      <c r="AS346" s="40"/>
      <c r="AT346" s="40"/>
      <c r="AU346" s="40"/>
      <c r="AV346" s="40"/>
      <c r="AW346" s="40"/>
      <c r="AX346" s="40"/>
      <c r="AY346" s="40"/>
      <c r="AZ346" s="40"/>
      <c r="BA346" s="40"/>
      <c r="BB346" s="40"/>
      <c r="BC346" s="40"/>
      <c r="BD346" s="40"/>
      <c r="BE346" s="40"/>
      <c r="BF346" s="40"/>
      <c r="BG346" s="40"/>
      <c r="BH346" s="40"/>
      <c r="BI346" s="40"/>
      <c r="BJ346" s="40"/>
      <c r="BK346" s="40"/>
      <c r="BL346" s="40"/>
      <c r="BM346" s="40"/>
      <c r="BN346" s="40"/>
      <c r="BO346" s="40"/>
      <c r="BP346" s="40"/>
      <c r="BQ346" s="40"/>
      <c r="BR346" s="40"/>
      <c r="BS346" s="40"/>
      <c r="BT346" s="40"/>
      <c r="BU346" s="40"/>
      <c r="BV346" s="40"/>
      <c r="BW346" s="40"/>
      <c r="BX346" s="40"/>
      <c r="BY346" s="40"/>
      <c r="BZ346" s="40"/>
      <c r="CA346" s="40"/>
      <c r="CB346" s="40"/>
      <c r="CC346" s="40"/>
      <c r="CD346" s="40"/>
      <c r="CE346" s="40"/>
      <c r="CF346" s="40"/>
      <c r="CG346" s="40"/>
      <c r="CH346" s="40"/>
      <c r="CI346" s="40"/>
      <c r="CJ346" s="40"/>
      <c r="CK346" s="40"/>
      <c r="CL346" s="40"/>
      <c r="CM346" s="40"/>
      <c r="CN346" s="40"/>
      <c r="CO346" s="40"/>
      <c r="CP346" s="40"/>
      <c r="CQ346" s="40"/>
      <c r="CR346" s="40"/>
      <c r="CS346" s="40"/>
      <c r="CT346" s="40"/>
      <c r="CU346" s="40"/>
      <c r="CV346" s="40"/>
      <c r="CW346" s="40"/>
      <c r="CX346" s="40"/>
      <c r="CY346" s="40"/>
      <c r="CZ346" s="40"/>
      <c r="DA346" s="40"/>
      <c r="DB346" s="40"/>
      <c r="DC346" s="40"/>
    </row>
    <row r="347" spans="2:107" s="5" customFormat="1" ht="30" customHeight="1" x14ac:dyDescent="0.2">
      <c r="B347" s="83"/>
      <c r="C347" s="86"/>
      <c r="D347" s="87"/>
      <c r="E347" s="89"/>
      <c r="F347" s="117"/>
      <c r="G347" s="118"/>
      <c r="H347" s="91"/>
      <c r="I347" s="94"/>
      <c r="J347" s="95"/>
      <c r="K347" s="81"/>
      <c r="L347" s="100"/>
      <c r="M347" s="101"/>
      <c r="N347" s="101"/>
      <c r="O347" s="102" t="str">
        <f t="shared" si="48"/>
        <v/>
      </c>
      <c r="P347" s="100"/>
      <c r="Q347" s="101"/>
      <c r="R347" s="101"/>
      <c r="S347" s="102" t="str">
        <f t="shared" si="49"/>
        <v/>
      </c>
      <c r="T347" s="104" t="str">
        <f t="shared" si="50"/>
        <v/>
      </c>
      <c r="U347" s="105" t="str">
        <f t="shared" si="51"/>
        <v xml:space="preserve">   </v>
      </c>
      <c r="V347" s="106" t="str">
        <f>IF(E347=0," ",IF(E347="H",IF(H347&lt;2000,VLOOKUP(K347,Minimas!$A$15:$G$29,7),IF(AND(H347&gt;1999,H347&lt;2003),VLOOKUP(K347,Minimas!$A$15:$G$29,6),IF(AND(H347&gt;2002,H347&lt;2005),VLOOKUP(K347,Minimas!$A$15:$G$29,5),IF(AND(H347&gt;2004,H347&lt;2007),VLOOKUP(K347,Minimas!$A$15:$G$29,4),VLOOKUP(K347,Minimas!$A$15:$G$29,3))))),IF(H347&lt;2000,VLOOKUP(K347,Minimas!$H$15:$N$29,7),IF(AND(H347&gt;1999,H347&lt;2003),VLOOKUP(K347,Minimas!$H$15:$N$29,6),IF(AND(H347&gt;2002,H347&lt;2005),VLOOKUP(K347,Minimas!$H$15:$N$29,5),IF(AND(H347&gt;2004,H347&lt;2007),VLOOKUP(K347,Minimas!$H$15:$N$29,4),VLOOKUP(K347,Minimas!$H$15:$N$29,3)))))))</f>
        <v xml:space="preserve"> </v>
      </c>
      <c r="W347" s="107" t="str">
        <f t="shared" si="52"/>
        <v/>
      </c>
      <c r="X347" s="42"/>
      <c r="Y347" s="42"/>
      <c r="AB347" s="113" t="e">
        <f>T347-HLOOKUP(V347,Minimas!$C$3:$CD$12,2,FALSE)</f>
        <v>#VALUE!</v>
      </c>
      <c r="AC347" s="113" t="e">
        <f>T347-HLOOKUP(V347,Minimas!$C$3:$CD$12,3,FALSE)</f>
        <v>#VALUE!</v>
      </c>
      <c r="AD347" s="113" t="e">
        <f>T347-HLOOKUP(V347,Minimas!$C$3:$CD$12,4,FALSE)</f>
        <v>#VALUE!</v>
      </c>
      <c r="AE347" s="113" t="e">
        <f>T347-HLOOKUP(V347,Minimas!$C$3:$CD$12,5,FALSE)</f>
        <v>#VALUE!</v>
      </c>
      <c r="AF347" s="113" t="e">
        <f>T347-HLOOKUP(V347,Minimas!$C$3:$CD$12,6,FALSE)</f>
        <v>#VALUE!</v>
      </c>
      <c r="AG347" s="113" t="e">
        <f>T347-HLOOKUP(V347,Minimas!$C$3:$CD$12,7,FALSE)</f>
        <v>#VALUE!</v>
      </c>
      <c r="AH347" s="113" t="e">
        <f>T347-HLOOKUP(V347,Minimas!$C$3:$CD$12,8,FALSE)</f>
        <v>#VALUE!</v>
      </c>
      <c r="AI347" s="113" t="e">
        <f>T347-HLOOKUP(V347,Minimas!$C$3:$CD$12,9,FALSE)</f>
        <v>#VALUE!</v>
      </c>
      <c r="AJ347" s="113" t="e">
        <f>T347-HLOOKUP(V347,Minimas!$C$3:$CD$12,10,FALSE)</f>
        <v>#VALUE!</v>
      </c>
      <c r="AK347" s="114" t="str">
        <f t="shared" si="53"/>
        <v xml:space="preserve"> </v>
      </c>
      <c r="AL347" s="114"/>
      <c r="AM347" s="114" t="str">
        <f t="shared" si="54"/>
        <v xml:space="preserve"> </v>
      </c>
      <c r="AN347" s="114" t="str">
        <f t="shared" si="55"/>
        <v xml:space="preserve"> </v>
      </c>
      <c r="AO347" s="40"/>
      <c r="AP347" s="40"/>
      <c r="AQ347" s="40"/>
      <c r="AR347" s="40"/>
      <c r="AS347" s="40"/>
      <c r="AT347" s="40"/>
      <c r="AU347" s="40"/>
      <c r="AV347" s="40"/>
      <c r="AW347" s="40"/>
      <c r="AX347" s="40"/>
      <c r="AY347" s="40"/>
      <c r="AZ347" s="40"/>
      <c r="BA347" s="40"/>
      <c r="BB347" s="40"/>
      <c r="BC347" s="40"/>
      <c r="BD347" s="40"/>
      <c r="BE347" s="40"/>
      <c r="BF347" s="40"/>
      <c r="BG347" s="40"/>
      <c r="BH347" s="40"/>
      <c r="BI347" s="40"/>
      <c r="BJ347" s="40"/>
      <c r="BK347" s="40"/>
      <c r="BL347" s="40"/>
      <c r="BM347" s="40"/>
      <c r="BN347" s="40"/>
      <c r="BO347" s="40"/>
      <c r="BP347" s="40"/>
      <c r="BQ347" s="40"/>
      <c r="BR347" s="40"/>
      <c r="BS347" s="40"/>
      <c r="BT347" s="40"/>
      <c r="BU347" s="40"/>
      <c r="BV347" s="40"/>
      <c r="BW347" s="40"/>
      <c r="BX347" s="40"/>
      <c r="BY347" s="40"/>
      <c r="BZ347" s="40"/>
      <c r="CA347" s="40"/>
      <c r="CB347" s="40"/>
      <c r="CC347" s="40"/>
      <c r="CD347" s="40"/>
      <c r="CE347" s="40"/>
      <c r="CF347" s="40"/>
      <c r="CG347" s="40"/>
      <c r="CH347" s="40"/>
      <c r="CI347" s="40"/>
      <c r="CJ347" s="40"/>
      <c r="CK347" s="40"/>
      <c r="CL347" s="40"/>
      <c r="CM347" s="40"/>
      <c r="CN347" s="40"/>
      <c r="CO347" s="40"/>
      <c r="CP347" s="40"/>
      <c r="CQ347" s="40"/>
      <c r="CR347" s="40"/>
      <c r="CS347" s="40"/>
      <c r="CT347" s="40"/>
      <c r="CU347" s="40"/>
      <c r="CV347" s="40"/>
      <c r="CW347" s="40"/>
      <c r="CX347" s="40"/>
      <c r="CY347" s="40"/>
      <c r="CZ347" s="40"/>
      <c r="DA347" s="40"/>
      <c r="DB347" s="40"/>
      <c r="DC347" s="40"/>
    </row>
    <row r="348" spans="2:107" s="5" customFormat="1" ht="30" customHeight="1" x14ac:dyDescent="0.2">
      <c r="B348" s="83"/>
      <c r="C348" s="86"/>
      <c r="D348" s="87"/>
      <c r="E348" s="89"/>
      <c r="F348" s="117"/>
      <c r="G348" s="118"/>
      <c r="H348" s="91"/>
      <c r="I348" s="94"/>
      <c r="J348" s="95"/>
      <c r="K348" s="81"/>
      <c r="L348" s="100"/>
      <c r="M348" s="101"/>
      <c r="N348" s="101"/>
      <c r="O348" s="102" t="str">
        <f t="shared" si="48"/>
        <v/>
      </c>
      <c r="P348" s="100"/>
      <c r="Q348" s="101"/>
      <c r="R348" s="101"/>
      <c r="S348" s="102" t="str">
        <f t="shared" si="49"/>
        <v/>
      </c>
      <c r="T348" s="104" t="str">
        <f t="shared" si="50"/>
        <v/>
      </c>
      <c r="U348" s="105" t="str">
        <f t="shared" si="51"/>
        <v xml:space="preserve">   </v>
      </c>
      <c r="V348" s="106" t="str">
        <f>IF(E348=0," ",IF(E348="H",IF(H348&lt;2000,VLOOKUP(K348,Minimas!$A$15:$G$29,7),IF(AND(H348&gt;1999,H348&lt;2003),VLOOKUP(K348,Minimas!$A$15:$G$29,6),IF(AND(H348&gt;2002,H348&lt;2005),VLOOKUP(K348,Minimas!$A$15:$G$29,5),IF(AND(H348&gt;2004,H348&lt;2007),VLOOKUP(K348,Minimas!$A$15:$G$29,4),VLOOKUP(K348,Minimas!$A$15:$G$29,3))))),IF(H348&lt;2000,VLOOKUP(K348,Minimas!$H$15:$N$29,7),IF(AND(H348&gt;1999,H348&lt;2003),VLOOKUP(K348,Minimas!$H$15:$N$29,6),IF(AND(H348&gt;2002,H348&lt;2005),VLOOKUP(K348,Minimas!$H$15:$N$29,5),IF(AND(H348&gt;2004,H348&lt;2007),VLOOKUP(K348,Minimas!$H$15:$N$29,4),VLOOKUP(K348,Minimas!$H$15:$N$29,3)))))))</f>
        <v xml:space="preserve"> </v>
      </c>
      <c r="W348" s="107" t="str">
        <f t="shared" si="52"/>
        <v/>
      </c>
      <c r="X348" s="42"/>
      <c r="Y348" s="42"/>
      <c r="AB348" s="113" t="e">
        <f>T348-HLOOKUP(V348,Minimas!$C$3:$CD$12,2,FALSE)</f>
        <v>#VALUE!</v>
      </c>
      <c r="AC348" s="113" t="e">
        <f>T348-HLOOKUP(V348,Minimas!$C$3:$CD$12,3,FALSE)</f>
        <v>#VALUE!</v>
      </c>
      <c r="AD348" s="113" t="e">
        <f>T348-HLOOKUP(V348,Minimas!$C$3:$CD$12,4,FALSE)</f>
        <v>#VALUE!</v>
      </c>
      <c r="AE348" s="113" t="e">
        <f>T348-HLOOKUP(V348,Minimas!$C$3:$CD$12,5,FALSE)</f>
        <v>#VALUE!</v>
      </c>
      <c r="AF348" s="113" t="e">
        <f>T348-HLOOKUP(V348,Minimas!$C$3:$CD$12,6,FALSE)</f>
        <v>#VALUE!</v>
      </c>
      <c r="AG348" s="113" t="e">
        <f>T348-HLOOKUP(V348,Minimas!$C$3:$CD$12,7,FALSE)</f>
        <v>#VALUE!</v>
      </c>
      <c r="AH348" s="113" t="e">
        <f>T348-HLOOKUP(V348,Minimas!$C$3:$CD$12,8,FALSE)</f>
        <v>#VALUE!</v>
      </c>
      <c r="AI348" s="113" t="e">
        <f>T348-HLOOKUP(V348,Minimas!$C$3:$CD$12,9,FALSE)</f>
        <v>#VALUE!</v>
      </c>
      <c r="AJ348" s="113" t="e">
        <f>T348-HLOOKUP(V348,Minimas!$C$3:$CD$12,10,FALSE)</f>
        <v>#VALUE!</v>
      </c>
      <c r="AK348" s="114" t="str">
        <f t="shared" si="53"/>
        <v xml:space="preserve"> </v>
      </c>
      <c r="AL348" s="114"/>
      <c r="AM348" s="114" t="str">
        <f t="shared" si="54"/>
        <v xml:space="preserve"> </v>
      </c>
      <c r="AN348" s="114" t="str">
        <f t="shared" si="55"/>
        <v xml:space="preserve"> </v>
      </c>
      <c r="AO348" s="40"/>
      <c r="AP348" s="40"/>
      <c r="AQ348" s="40"/>
      <c r="AR348" s="40"/>
      <c r="AS348" s="40"/>
      <c r="AT348" s="40"/>
      <c r="AU348" s="40"/>
      <c r="AV348" s="40"/>
      <c r="AW348" s="40"/>
      <c r="AX348" s="40"/>
      <c r="AY348" s="40"/>
      <c r="AZ348" s="40"/>
      <c r="BA348" s="40"/>
      <c r="BB348" s="40"/>
      <c r="BC348" s="40"/>
      <c r="BD348" s="40"/>
      <c r="BE348" s="40"/>
      <c r="BF348" s="40"/>
      <c r="BG348" s="40"/>
      <c r="BH348" s="40"/>
      <c r="BI348" s="40"/>
      <c r="BJ348" s="40"/>
      <c r="BK348" s="40"/>
      <c r="BL348" s="40"/>
      <c r="BM348" s="40"/>
      <c r="BN348" s="40"/>
      <c r="BO348" s="40"/>
      <c r="BP348" s="40"/>
      <c r="BQ348" s="40"/>
      <c r="BR348" s="40"/>
      <c r="BS348" s="40"/>
      <c r="BT348" s="40"/>
      <c r="BU348" s="40"/>
      <c r="BV348" s="40"/>
      <c r="BW348" s="40"/>
      <c r="BX348" s="40"/>
      <c r="BY348" s="40"/>
      <c r="BZ348" s="40"/>
      <c r="CA348" s="40"/>
      <c r="CB348" s="40"/>
      <c r="CC348" s="40"/>
      <c r="CD348" s="40"/>
      <c r="CE348" s="40"/>
      <c r="CF348" s="40"/>
      <c r="CG348" s="40"/>
      <c r="CH348" s="40"/>
      <c r="CI348" s="40"/>
      <c r="CJ348" s="40"/>
      <c r="CK348" s="40"/>
      <c r="CL348" s="40"/>
      <c r="CM348" s="40"/>
      <c r="CN348" s="40"/>
      <c r="CO348" s="40"/>
      <c r="CP348" s="40"/>
      <c r="CQ348" s="40"/>
      <c r="CR348" s="40"/>
      <c r="CS348" s="40"/>
      <c r="CT348" s="40"/>
      <c r="CU348" s="40"/>
      <c r="CV348" s="40"/>
      <c r="CW348" s="40"/>
      <c r="CX348" s="40"/>
      <c r="CY348" s="40"/>
      <c r="CZ348" s="40"/>
      <c r="DA348" s="40"/>
      <c r="DB348" s="40"/>
      <c r="DC348" s="40"/>
    </row>
    <row r="349" spans="2:107" s="5" customFormat="1" ht="30" customHeight="1" x14ac:dyDescent="0.2">
      <c r="B349" s="83"/>
      <c r="C349" s="86"/>
      <c r="D349" s="87"/>
      <c r="E349" s="89"/>
      <c r="F349" s="117"/>
      <c r="G349" s="118"/>
      <c r="H349" s="91"/>
      <c r="I349" s="94"/>
      <c r="J349" s="95"/>
      <c r="K349" s="81"/>
      <c r="L349" s="100"/>
      <c r="M349" s="101"/>
      <c r="N349" s="101"/>
      <c r="O349" s="102" t="str">
        <f t="shared" si="48"/>
        <v/>
      </c>
      <c r="P349" s="100"/>
      <c r="Q349" s="101"/>
      <c r="R349" s="101"/>
      <c r="S349" s="102" t="str">
        <f t="shared" si="49"/>
        <v/>
      </c>
      <c r="T349" s="104" t="str">
        <f t="shared" si="50"/>
        <v/>
      </c>
      <c r="U349" s="105" t="str">
        <f t="shared" si="51"/>
        <v xml:space="preserve">   </v>
      </c>
      <c r="V349" s="106" t="str">
        <f>IF(E349=0," ",IF(E349="H",IF(H349&lt;2000,VLOOKUP(K349,Minimas!$A$15:$G$29,7),IF(AND(H349&gt;1999,H349&lt;2003),VLOOKUP(K349,Minimas!$A$15:$G$29,6),IF(AND(H349&gt;2002,H349&lt;2005),VLOOKUP(K349,Minimas!$A$15:$G$29,5),IF(AND(H349&gt;2004,H349&lt;2007),VLOOKUP(K349,Minimas!$A$15:$G$29,4),VLOOKUP(K349,Minimas!$A$15:$G$29,3))))),IF(H349&lt;2000,VLOOKUP(K349,Minimas!$H$15:$N$29,7),IF(AND(H349&gt;1999,H349&lt;2003),VLOOKUP(K349,Minimas!$H$15:$N$29,6),IF(AND(H349&gt;2002,H349&lt;2005),VLOOKUP(K349,Minimas!$H$15:$N$29,5),IF(AND(H349&gt;2004,H349&lt;2007),VLOOKUP(K349,Minimas!$H$15:$N$29,4),VLOOKUP(K349,Minimas!$H$15:$N$29,3)))))))</f>
        <v xml:space="preserve"> </v>
      </c>
      <c r="W349" s="107" t="str">
        <f t="shared" si="52"/>
        <v/>
      </c>
      <c r="X349" s="42"/>
      <c r="Y349" s="42"/>
      <c r="AB349" s="113" t="e">
        <f>T349-HLOOKUP(V349,Minimas!$C$3:$CD$12,2,FALSE)</f>
        <v>#VALUE!</v>
      </c>
      <c r="AC349" s="113" t="e">
        <f>T349-HLOOKUP(V349,Minimas!$C$3:$CD$12,3,FALSE)</f>
        <v>#VALUE!</v>
      </c>
      <c r="AD349" s="113" t="e">
        <f>T349-HLOOKUP(V349,Minimas!$C$3:$CD$12,4,FALSE)</f>
        <v>#VALUE!</v>
      </c>
      <c r="AE349" s="113" t="e">
        <f>T349-HLOOKUP(V349,Minimas!$C$3:$CD$12,5,FALSE)</f>
        <v>#VALUE!</v>
      </c>
      <c r="AF349" s="113" t="e">
        <f>T349-HLOOKUP(V349,Minimas!$C$3:$CD$12,6,FALSE)</f>
        <v>#VALUE!</v>
      </c>
      <c r="AG349" s="113" t="e">
        <f>T349-HLOOKUP(V349,Minimas!$C$3:$CD$12,7,FALSE)</f>
        <v>#VALUE!</v>
      </c>
      <c r="AH349" s="113" t="e">
        <f>T349-HLOOKUP(V349,Minimas!$C$3:$CD$12,8,FALSE)</f>
        <v>#VALUE!</v>
      </c>
      <c r="AI349" s="113" t="e">
        <f>T349-HLOOKUP(V349,Minimas!$C$3:$CD$12,9,FALSE)</f>
        <v>#VALUE!</v>
      </c>
      <c r="AJ349" s="113" t="e">
        <f>T349-HLOOKUP(V349,Minimas!$C$3:$CD$12,10,FALSE)</f>
        <v>#VALUE!</v>
      </c>
      <c r="AK349" s="114" t="str">
        <f t="shared" si="53"/>
        <v xml:space="preserve"> </v>
      </c>
      <c r="AL349" s="114"/>
      <c r="AM349" s="114" t="str">
        <f t="shared" si="54"/>
        <v xml:space="preserve"> </v>
      </c>
      <c r="AN349" s="114" t="str">
        <f t="shared" si="55"/>
        <v xml:space="preserve"> </v>
      </c>
      <c r="AO349" s="40"/>
      <c r="AP349" s="40"/>
      <c r="AQ349" s="40"/>
      <c r="AR349" s="40"/>
      <c r="AS349" s="40"/>
      <c r="AT349" s="40"/>
      <c r="AU349" s="40"/>
      <c r="AV349" s="40"/>
      <c r="AW349" s="40"/>
      <c r="AX349" s="40"/>
      <c r="AY349" s="40"/>
      <c r="AZ349" s="40"/>
      <c r="BA349" s="40"/>
      <c r="BB349" s="40"/>
      <c r="BC349" s="40"/>
      <c r="BD349" s="40"/>
      <c r="BE349" s="40"/>
      <c r="BF349" s="40"/>
      <c r="BG349" s="40"/>
      <c r="BH349" s="40"/>
      <c r="BI349" s="40"/>
      <c r="BJ349" s="40"/>
      <c r="BK349" s="40"/>
      <c r="BL349" s="40"/>
      <c r="BM349" s="40"/>
      <c r="BN349" s="40"/>
      <c r="BO349" s="40"/>
      <c r="BP349" s="40"/>
      <c r="BQ349" s="40"/>
      <c r="BR349" s="40"/>
      <c r="BS349" s="40"/>
      <c r="BT349" s="40"/>
      <c r="BU349" s="40"/>
      <c r="BV349" s="40"/>
      <c r="BW349" s="40"/>
      <c r="BX349" s="40"/>
      <c r="BY349" s="40"/>
      <c r="BZ349" s="40"/>
      <c r="CA349" s="40"/>
      <c r="CB349" s="40"/>
      <c r="CC349" s="40"/>
      <c r="CD349" s="40"/>
      <c r="CE349" s="40"/>
      <c r="CF349" s="40"/>
      <c r="CG349" s="40"/>
      <c r="CH349" s="40"/>
      <c r="CI349" s="40"/>
      <c r="CJ349" s="40"/>
      <c r="CK349" s="40"/>
      <c r="CL349" s="40"/>
      <c r="CM349" s="40"/>
      <c r="CN349" s="40"/>
      <c r="CO349" s="40"/>
      <c r="CP349" s="40"/>
      <c r="CQ349" s="40"/>
      <c r="CR349" s="40"/>
      <c r="CS349" s="40"/>
      <c r="CT349" s="40"/>
      <c r="CU349" s="40"/>
      <c r="CV349" s="40"/>
      <c r="CW349" s="40"/>
      <c r="CX349" s="40"/>
      <c r="CY349" s="40"/>
      <c r="CZ349" s="40"/>
      <c r="DA349" s="40"/>
      <c r="DB349" s="40"/>
      <c r="DC349" s="40"/>
    </row>
    <row r="350" spans="2:107" s="5" customFormat="1" ht="30" customHeight="1" x14ac:dyDescent="0.2">
      <c r="B350" s="83"/>
      <c r="C350" s="86"/>
      <c r="D350" s="87"/>
      <c r="E350" s="89"/>
      <c r="F350" s="117"/>
      <c r="G350" s="118"/>
      <c r="H350" s="91"/>
      <c r="I350" s="94"/>
      <c r="J350" s="95"/>
      <c r="K350" s="81"/>
      <c r="L350" s="100"/>
      <c r="M350" s="101"/>
      <c r="N350" s="101"/>
      <c r="O350" s="102" t="str">
        <f t="shared" si="48"/>
        <v/>
      </c>
      <c r="P350" s="100"/>
      <c r="Q350" s="101"/>
      <c r="R350" s="101"/>
      <c r="S350" s="102" t="str">
        <f t="shared" si="49"/>
        <v/>
      </c>
      <c r="T350" s="104" t="str">
        <f t="shared" si="50"/>
        <v/>
      </c>
      <c r="U350" s="105" t="str">
        <f t="shared" si="51"/>
        <v xml:space="preserve">   </v>
      </c>
      <c r="V350" s="106" t="str">
        <f>IF(E350=0," ",IF(E350="H",IF(H350&lt;2000,VLOOKUP(K350,Minimas!$A$15:$G$29,7),IF(AND(H350&gt;1999,H350&lt;2003),VLOOKUP(K350,Minimas!$A$15:$G$29,6),IF(AND(H350&gt;2002,H350&lt;2005),VLOOKUP(K350,Minimas!$A$15:$G$29,5),IF(AND(H350&gt;2004,H350&lt;2007),VLOOKUP(K350,Minimas!$A$15:$G$29,4),VLOOKUP(K350,Minimas!$A$15:$G$29,3))))),IF(H350&lt;2000,VLOOKUP(K350,Minimas!$H$15:$N$29,7),IF(AND(H350&gt;1999,H350&lt;2003),VLOOKUP(K350,Minimas!$H$15:$N$29,6),IF(AND(H350&gt;2002,H350&lt;2005),VLOOKUP(K350,Minimas!$H$15:$N$29,5),IF(AND(H350&gt;2004,H350&lt;2007),VLOOKUP(K350,Minimas!$H$15:$N$29,4),VLOOKUP(K350,Minimas!$H$15:$N$29,3)))))))</f>
        <v xml:space="preserve"> </v>
      </c>
      <c r="W350" s="107" t="str">
        <f t="shared" si="52"/>
        <v/>
      </c>
      <c r="X350" s="42"/>
      <c r="Y350" s="42"/>
      <c r="AB350" s="113" t="e">
        <f>T350-HLOOKUP(V350,Minimas!$C$3:$CD$12,2,FALSE)</f>
        <v>#VALUE!</v>
      </c>
      <c r="AC350" s="113" t="e">
        <f>T350-HLOOKUP(V350,Minimas!$C$3:$CD$12,3,FALSE)</f>
        <v>#VALUE!</v>
      </c>
      <c r="AD350" s="113" t="e">
        <f>T350-HLOOKUP(V350,Minimas!$C$3:$CD$12,4,FALSE)</f>
        <v>#VALUE!</v>
      </c>
      <c r="AE350" s="113" t="e">
        <f>T350-HLOOKUP(V350,Minimas!$C$3:$CD$12,5,FALSE)</f>
        <v>#VALUE!</v>
      </c>
      <c r="AF350" s="113" t="e">
        <f>T350-HLOOKUP(V350,Minimas!$C$3:$CD$12,6,FALSE)</f>
        <v>#VALUE!</v>
      </c>
      <c r="AG350" s="113" t="e">
        <f>T350-HLOOKUP(V350,Minimas!$C$3:$CD$12,7,FALSE)</f>
        <v>#VALUE!</v>
      </c>
      <c r="AH350" s="113" t="e">
        <f>T350-HLOOKUP(V350,Minimas!$C$3:$CD$12,8,FALSE)</f>
        <v>#VALUE!</v>
      </c>
      <c r="AI350" s="113" t="e">
        <f>T350-HLOOKUP(V350,Minimas!$C$3:$CD$12,9,FALSE)</f>
        <v>#VALUE!</v>
      </c>
      <c r="AJ350" s="113" t="e">
        <f>T350-HLOOKUP(V350,Minimas!$C$3:$CD$12,10,FALSE)</f>
        <v>#VALUE!</v>
      </c>
      <c r="AK350" s="114" t="str">
        <f t="shared" si="53"/>
        <v xml:space="preserve"> </v>
      </c>
      <c r="AL350" s="114"/>
      <c r="AM350" s="114" t="str">
        <f t="shared" si="54"/>
        <v xml:space="preserve"> </v>
      </c>
      <c r="AN350" s="114" t="str">
        <f t="shared" si="55"/>
        <v xml:space="preserve"> </v>
      </c>
      <c r="AO350" s="40"/>
      <c r="AP350" s="40"/>
      <c r="AQ350" s="40"/>
      <c r="AR350" s="40"/>
      <c r="AS350" s="40"/>
      <c r="AT350" s="40"/>
      <c r="AU350" s="40"/>
      <c r="AV350" s="40"/>
      <c r="AW350" s="40"/>
      <c r="AX350" s="40"/>
      <c r="AY350" s="40"/>
      <c r="AZ350" s="40"/>
      <c r="BA350" s="40"/>
      <c r="BB350" s="40"/>
      <c r="BC350" s="40"/>
      <c r="BD350" s="40"/>
      <c r="BE350" s="40"/>
      <c r="BF350" s="40"/>
      <c r="BG350" s="40"/>
      <c r="BH350" s="40"/>
      <c r="BI350" s="40"/>
      <c r="BJ350" s="40"/>
      <c r="BK350" s="40"/>
      <c r="BL350" s="40"/>
      <c r="BM350" s="40"/>
      <c r="BN350" s="40"/>
      <c r="BO350" s="40"/>
      <c r="BP350" s="40"/>
      <c r="BQ350" s="40"/>
      <c r="BR350" s="40"/>
      <c r="BS350" s="40"/>
      <c r="BT350" s="40"/>
      <c r="BU350" s="40"/>
      <c r="BV350" s="40"/>
      <c r="BW350" s="40"/>
      <c r="BX350" s="40"/>
      <c r="BY350" s="40"/>
      <c r="BZ350" s="40"/>
      <c r="CA350" s="40"/>
      <c r="CB350" s="40"/>
      <c r="CC350" s="40"/>
      <c r="CD350" s="40"/>
      <c r="CE350" s="40"/>
      <c r="CF350" s="40"/>
      <c r="CG350" s="40"/>
      <c r="CH350" s="40"/>
      <c r="CI350" s="40"/>
      <c r="CJ350" s="40"/>
      <c r="CK350" s="40"/>
      <c r="CL350" s="40"/>
      <c r="CM350" s="40"/>
      <c r="CN350" s="40"/>
      <c r="CO350" s="40"/>
      <c r="CP350" s="40"/>
      <c r="CQ350" s="40"/>
      <c r="CR350" s="40"/>
      <c r="CS350" s="40"/>
      <c r="CT350" s="40"/>
      <c r="CU350" s="40"/>
      <c r="CV350" s="40"/>
      <c r="CW350" s="40"/>
      <c r="CX350" s="40"/>
      <c r="CY350" s="40"/>
      <c r="CZ350" s="40"/>
      <c r="DA350" s="40"/>
      <c r="DB350" s="40"/>
      <c r="DC350" s="40"/>
    </row>
    <row r="351" spans="2:107" s="5" customFormat="1" ht="30" customHeight="1" x14ac:dyDescent="0.2">
      <c r="B351" s="83"/>
      <c r="C351" s="86"/>
      <c r="D351" s="87"/>
      <c r="E351" s="89"/>
      <c r="F351" s="117"/>
      <c r="G351" s="118"/>
      <c r="H351" s="91"/>
      <c r="I351" s="94"/>
      <c r="J351" s="95"/>
      <c r="K351" s="81"/>
      <c r="L351" s="100"/>
      <c r="M351" s="101"/>
      <c r="N351" s="101"/>
      <c r="O351" s="102" t="str">
        <f t="shared" si="48"/>
        <v/>
      </c>
      <c r="P351" s="100"/>
      <c r="Q351" s="101"/>
      <c r="R351" s="101"/>
      <c r="S351" s="102" t="str">
        <f t="shared" si="49"/>
        <v/>
      </c>
      <c r="T351" s="104" t="str">
        <f t="shared" si="50"/>
        <v/>
      </c>
      <c r="U351" s="105" t="str">
        <f t="shared" si="51"/>
        <v xml:space="preserve">   </v>
      </c>
      <c r="V351" s="106" t="str">
        <f>IF(E351=0," ",IF(E351="H",IF(H351&lt;2000,VLOOKUP(K351,Minimas!$A$15:$G$29,7),IF(AND(H351&gt;1999,H351&lt;2003),VLOOKUP(K351,Minimas!$A$15:$G$29,6),IF(AND(H351&gt;2002,H351&lt;2005),VLOOKUP(K351,Minimas!$A$15:$G$29,5),IF(AND(H351&gt;2004,H351&lt;2007),VLOOKUP(K351,Minimas!$A$15:$G$29,4),VLOOKUP(K351,Minimas!$A$15:$G$29,3))))),IF(H351&lt;2000,VLOOKUP(K351,Minimas!$H$15:$N$29,7),IF(AND(H351&gt;1999,H351&lt;2003),VLOOKUP(K351,Minimas!$H$15:$N$29,6),IF(AND(H351&gt;2002,H351&lt;2005),VLOOKUP(K351,Minimas!$H$15:$N$29,5),IF(AND(H351&gt;2004,H351&lt;2007),VLOOKUP(K351,Minimas!$H$15:$N$29,4),VLOOKUP(K351,Minimas!$H$15:$N$29,3)))))))</f>
        <v xml:space="preserve"> </v>
      </c>
      <c r="W351" s="107" t="str">
        <f t="shared" si="52"/>
        <v/>
      </c>
      <c r="X351" s="42"/>
      <c r="Y351" s="42"/>
      <c r="AB351" s="113" t="e">
        <f>T351-HLOOKUP(V351,Minimas!$C$3:$CD$12,2,FALSE)</f>
        <v>#VALUE!</v>
      </c>
      <c r="AC351" s="113" t="e">
        <f>T351-HLOOKUP(V351,Minimas!$C$3:$CD$12,3,FALSE)</f>
        <v>#VALUE!</v>
      </c>
      <c r="AD351" s="113" t="e">
        <f>T351-HLOOKUP(V351,Minimas!$C$3:$CD$12,4,FALSE)</f>
        <v>#VALUE!</v>
      </c>
      <c r="AE351" s="113" t="e">
        <f>T351-HLOOKUP(V351,Minimas!$C$3:$CD$12,5,FALSE)</f>
        <v>#VALUE!</v>
      </c>
      <c r="AF351" s="113" t="e">
        <f>T351-HLOOKUP(V351,Minimas!$C$3:$CD$12,6,FALSE)</f>
        <v>#VALUE!</v>
      </c>
      <c r="AG351" s="113" t="e">
        <f>T351-HLOOKUP(V351,Minimas!$C$3:$CD$12,7,FALSE)</f>
        <v>#VALUE!</v>
      </c>
      <c r="AH351" s="113" t="e">
        <f>T351-HLOOKUP(V351,Minimas!$C$3:$CD$12,8,FALSE)</f>
        <v>#VALUE!</v>
      </c>
      <c r="AI351" s="113" t="e">
        <f>T351-HLOOKUP(V351,Minimas!$C$3:$CD$12,9,FALSE)</f>
        <v>#VALUE!</v>
      </c>
      <c r="AJ351" s="113" t="e">
        <f>T351-HLOOKUP(V351,Minimas!$C$3:$CD$12,10,FALSE)</f>
        <v>#VALUE!</v>
      </c>
      <c r="AK351" s="114" t="str">
        <f t="shared" si="53"/>
        <v xml:space="preserve"> </v>
      </c>
      <c r="AL351" s="114"/>
      <c r="AM351" s="114" t="str">
        <f t="shared" si="54"/>
        <v xml:space="preserve"> </v>
      </c>
      <c r="AN351" s="114" t="str">
        <f t="shared" si="55"/>
        <v xml:space="preserve"> </v>
      </c>
      <c r="AO351" s="40"/>
      <c r="AP351" s="40"/>
      <c r="AQ351" s="40"/>
      <c r="AR351" s="40"/>
      <c r="AS351" s="40"/>
      <c r="AT351" s="40"/>
      <c r="AU351" s="40"/>
      <c r="AV351" s="40"/>
      <c r="AW351" s="40"/>
      <c r="AX351" s="40"/>
      <c r="AY351" s="40"/>
      <c r="AZ351" s="40"/>
      <c r="BA351" s="40"/>
      <c r="BB351" s="40"/>
      <c r="BC351" s="40"/>
      <c r="BD351" s="40"/>
      <c r="BE351" s="40"/>
      <c r="BF351" s="40"/>
      <c r="BG351" s="40"/>
      <c r="BH351" s="40"/>
      <c r="BI351" s="40"/>
      <c r="BJ351" s="40"/>
      <c r="BK351" s="40"/>
      <c r="BL351" s="40"/>
      <c r="BM351" s="40"/>
      <c r="BN351" s="40"/>
      <c r="BO351" s="40"/>
      <c r="BP351" s="40"/>
      <c r="BQ351" s="40"/>
      <c r="BR351" s="40"/>
      <c r="BS351" s="40"/>
      <c r="BT351" s="40"/>
      <c r="BU351" s="40"/>
      <c r="BV351" s="40"/>
      <c r="BW351" s="40"/>
      <c r="BX351" s="40"/>
      <c r="BY351" s="40"/>
      <c r="BZ351" s="40"/>
      <c r="CA351" s="40"/>
      <c r="CB351" s="40"/>
      <c r="CC351" s="40"/>
      <c r="CD351" s="40"/>
      <c r="CE351" s="40"/>
      <c r="CF351" s="40"/>
      <c r="CG351" s="40"/>
      <c r="CH351" s="40"/>
      <c r="CI351" s="40"/>
      <c r="CJ351" s="40"/>
      <c r="CK351" s="40"/>
      <c r="CL351" s="40"/>
      <c r="CM351" s="40"/>
      <c r="CN351" s="40"/>
      <c r="CO351" s="40"/>
      <c r="CP351" s="40"/>
      <c r="CQ351" s="40"/>
      <c r="CR351" s="40"/>
      <c r="CS351" s="40"/>
      <c r="CT351" s="40"/>
      <c r="CU351" s="40"/>
      <c r="CV351" s="40"/>
      <c r="CW351" s="40"/>
      <c r="CX351" s="40"/>
      <c r="CY351" s="40"/>
      <c r="CZ351" s="40"/>
      <c r="DA351" s="40"/>
      <c r="DB351" s="40"/>
      <c r="DC351" s="40"/>
    </row>
    <row r="352" spans="2:107" s="5" customFormat="1" ht="30" customHeight="1" x14ac:dyDescent="0.2">
      <c r="B352" s="83"/>
      <c r="C352" s="86"/>
      <c r="D352" s="87"/>
      <c r="E352" s="89"/>
      <c r="F352" s="117"/>
      <c r="G352" s="118"/>
      <c r="H352" s="91"/>
      <c r="I352" s="94"/>
      <c r="J352" s="95"/>
      <c r="K352" s="81"/>
      <c r="L352" s="100"/>
      <c r="M352" s="101"/>
      <c r="N352" s="101"/>
      <c r="O352" s="102" t="str">
        <f t="shared" si="48"/>
        <v/>
      </c>
      <c r="P352" s="100"/>
      <c r="Q352" s="101"/>
      <c r="R352" s="101"/>
      <c r="S352" s="102" t="str">
        <f t="shared" si="49"/>
        <v/>
      </c>
      <c r="T352" s="104" t="str">
        <f t="shared" si="50"/>
        <v/>
      </c>
      <c r="U352" s="105" t="str">
        <f t="shared" si="51"/>
        <v xml:space="preserve">   </v>
      </c>
      <c r="V352" s="106" t="str">
        <f>IF(E352=0," ",IF(E352="H",IF(H352&lt;2000,VLOOKUP(K352,Minimas!$A$15:$G$29,7),IF(AND(H352&gt;1999,H352&lt;2003),VLOOKUP(K352,Minimas!$A$15:$G$29,6),IF(AND(H352&gt;2002,H352&lt;2005),VLOOKUP(K352,Minimas!$A$15:$G$29,5),IF(AND(H352&gt;2004,H352&lt;2007),VLOOKUP(K352,Minimas!$A$15:$G$29,4),VLOOKUP(K352,Minimas!$A$15:$G$29,3))))),IF(H352&lt;2000,VLOOKUP(K352,Minimas!$H$15:$N$29,7),IF(AND(H352&gt;1999,H352&lt;2003),VLOOKUP(K352,Minimas!$H$15:$N$29,6),IF(AND(H352&gt;2002,H352&lt;2005),VLOOKUP(K352,Minimas!$H$15:$N$29,5),IF(AND(H352&gt;2004,H352&lt;2007),VLOOKUP(K352,Minimas!$H$15:$N$29,4),VLOOKUP(K352,Minimas!$H$15:$N$29,3)))))))</f>
        <v xml:space="preserve"> </v>
      </c>
      <c r="W352" s="107" t="str">
        <f t="shared" si="52"/>
        <v/>
      </c>
      <c r="X352" s="42"/>
      <c r="Y352" s="42"/>
      <c r="AB352" s="113" t="e">
        <f>T352-HLOOKUP(V352,Minimas!$C$3:$CD$12,2,FALSE)</f>
        <v>#VALUE!</v>
      </c>
      <c r="AC352" s="113" t="e">
        <f>T352-HLOOKUP(V352,Minimas!$C$3:$CD$12,3,FALSE)</f>
        <v>#VALUE!</v>
      </c>
      <c r="AD352" s="113" t="e">
        <f>T352-HLOOKUP(V352,Minimas!$C$3:$CD$12,4,FALSE)</f>
        <v>#VALUE!</v>
      </c>
      <c r="AE352" s="113" t="e">
        <f>T352-HLOOKUP(V352,Minimas!$C$3:$CD$12,5,FALSE)</f>
        <v>#VALUE!</v>
      </c>
      <c r="AF352" s="113" t="e">
        <f>T352-HLOOKUP(V352,Minimas!$C$3:$CD$12,6,FALSE)</f>
        <v>#VALUE!</v>
      </c>
      <c r="AG352" s="113" t="e">
        <f>T352-HLOOKUP(V352,Minimas!$C$3:$CD$12,7,FALSE)</f>
        <v>#VALUE!</v>
      </c>
      <c r="AH352" s="113" t="e">
        <f>T352-HLOOKUP(V352,Minimas!$C$3:$CD$12,8,FALSE)</f>
        <v>#VALUE!</v>
      </c>
      <c r="AI352" s="113" t="e">
        <f>T352-HLOOKUP(V352,Minimas!$C$3:$CD$12,9,FALSE)</f>
        <v>#VALUE!</v>
      </c>
      <c r="AJ352" s="113" t="e">
        <f>T352-HLOOKUP(V352,Minimas!$C$3:$CD$12,10,FALSE)</f>
        <v>#VALUE!</v>
      </c>
      <c r="AK352" s="114" t="str">
        <f t="shared" si="53"/>
        <v xml:space="preserve"> </v>
      </c>
      <c r="AL352" s="114"/>
      <c r="AM352" s="114" t="str">
        <f t="shared" si="54"/>
        <v xml:space="preserve"> </v>
      </c>
      <c r="AN352" s="114" t="str">
        <f t="shared" si="55"/>
        <v xml:space="preserve"> </v>
      </c>
      <c r="AO352" s="40"/>
      <c r="AP352" s="40"/>
      <c r="AQ352" s="40"/>
      <c r="AR352" s="40"/>
      <c r="AS352" s="40"/>
      <c r="AT352" s="40"/>
      <c r="AU352" s="40"/>
      <c r="AV352" s="40"/>
      <c r="AW352" s="40"/>
      <c r="AX352" s="40"/>
      <c r="AY352" s="40"/>
      <c r="AZ352" s="40"/>
      <c r="BA352" s="40"/>
      <c r="BB352" s="40"/>
      <c r="BC352" s="40"/>
      <c r="BD352" s="40"/>
      <c r="BE352" s="40"/>
      <c r="BF352" s="40"/>
      <c r="BG352" s="40"/>
      <c r="BH352" s="40"/>
      <c r="BI352" s="40"/>
      <c r="BJ352" s="40"/>
      <c r="BK352" s="40"/>
      <c r="BL352" s="40"/>
      <c r="BM352" s="40"/>
      <c r="BN352" s="40"/>
      <c r="BO352" s="40"/>
      <c r="BP352" s="40"/>
      <c r="BQ352" s="40"/>
      <c r="BR352" s="40"/>
      <c r="BS352" s="40"/>
      <c r="BT352" s="40"/>
      <c r="BU352" s="40"/>
      <c r="BV352" s="40"/>
      <c r="BW352" s="40"/>
      <c r="BX352" s="40"/>
      <c r="BY352" s="40"/>
      <c r="BZ352" s="40"/>
      <c r="CA352" s="40"/>
      <c r="CB352" s="40"/>
      <c r="CC352" s="40"/>
      <c r="CD352" s="40"/>
      <c r="CE352" s="40"/>
      <c r="CF352" s="40"/>
      <c r="CG352" s="40"/>
      <c r="CH352" s="40"/>
      <c r="CI352" s="40"/>
      <c r="CJ352" s="40"/>
      <c r="CK352" s="40"/>
      <c r="CL352" s="40"/>
      <c r="CM352" s="40"/>
      <c r="CN352" s="40"/>
      <c r="CO352" s="40"/>
      <c r="CP352" s="40"/>
      <c r="CQ352" s="40"/>
      <c r="CR352" s="40"/>
      <c r="CS352" s="40"/>
      <c r="CT352" s="40"/>
      <c r="CU352" s="40"/>
      <c r="CV352" s="40"/>
      <c r="CW352" s="40"/>
      <c r="CX352" s="40"/>
      <c r="CY352" s="40"/>
      <c r="CZ352" s="40"/>
      <c r="DA352" s="40"/>
      <c r="DB352" s="40"/>
      <c r="DC352" s="40"/>
    </row>
    <row r="353" spans="2:107" s="5" customFormat="1" ht="30" customHeight="1" x14ac:dyDescent="0.2">
      <c r="B353" s="83"/>
      <c r="C353" s="86"/>
      <c r="D353" s="87"/>
      <c r="E353" s="89"/>
      <c r="F353" s="117"/>
      <c r="G353" s="118"/>
      <c r="H353" s="91"/>
      <c r="I353" s="94"/>
      <c r="J353" s="95"/>
      <c r="K353" s="81"/>
      <c r="L353" s="100"/>
      <c r="M353" s="101"/>
      <c r="N353" s="101"/>
      <c r="O353" s="102" t="str">
        <f t="shared" si="48"/>
        <v/>
      </c>
      <c r="P353" s="100"/>
      <c r="Q353" s="101"/>
      <c r="R353" s="101"/>
      <c r="S353" s="102" t="str">
        <f t="shared" si="49"/>
        <v/>
      </c>
      <c r="T353" s="104" t="str">
        <f t="shared" si="50"/>
        <v/>
      </c>
      <c r="U353" s="105" t="str">
        <f t="shared" si="51"/>
        <v xml:space="preserve">   </v>
      </c>
      <c r="V353" s="106" t="str">
        <f>IF(E353=0," ",IF(E353="H",IF(H353&lt;2000,VLOOKUP(K353,Minimas!$A$15:$G$29,7),IF(AND(H353&gt;1999,H353&lt;2003),VLOOKUP(K353,Minimas!$A$15:$G$29,6),IF(AND(H353&gt;2002,H353&lt;2005),VLOOKUP(K353,Minimas!$A$15:$G$29,5),IF(AND(H353&gt;2004,H353&lt;2007),VLOOKUP(K353,Minimas!$A$15:$G$29,4),VLOOKUP(K353,Minimas!$A$15:$G$29,3))))),IF(H353&lt;2000,VLOOKUP(K353,Minimas!$H$15:$N$29,7),IF(AND(H353&gt;1999,H353&lt;2003),VLOOKUP(K353,Minimas!$H$15:$N$29,6),IF(AND(H353&gt;2002,H353&lt;2005),VLOOKUP(K353,Minimas!$H$15:$N$29,5),IF(AND(H353&gt;2004,H353&lt;2007),VLOOKUP(K353,Minimas!$H$15:$N$29,4),VLOOKUP(K353,Minimas!$H$15:$N$29,3)))))))</f>
        <v xml:space="preserve"> </v>
      </c>
      <c r="W353" s="107" t="str">
        <f t="shared" si="52"/>
        <v/>
      </c>
      <c r="X353" s="42"/>
      <c r="Y353" s="42"/>
      <c r="AB353" s="113" t="e">
        <f>T353-HLOOKUP(V353,Minimas!$C$3:$CD$12,2,FALSE)</f>
        <v>#VALUE!</v>
      </c>
      <c r="AC353" s="113" t="e">
        <f>T353-HLOOKUP(V353,Minimas!$C$3:$CD$12,3,FALSE)</f>
        <v>#VALUE!</v>
      </c>
      <c r="AD353" s="113" t="e">
        <f>T353-HLOOKUP(V353,Minimas!$C$3:$CD$12,4,FALSE)</f>
        <v>#VALUE!</v>
      </c>
      <c r="AE353" s="113" t="e">
        <f>T353-HLOOKUP(V353,Minimas!$C$3:$CD$12,5,FALSE)</f>
        <v>#VALUE!</v>
      </c>
      <c r="AF353" s="113" t="e">
        <f>T353-HLOOKUP(V353,Minimas!$C$3:$CD$12,6,FALSE)</f>
        <v>#VALUE!</v>
      </c>
      <c r="AG353" s="113" t="e">
        <f>T353-HLOOKUP(V353,Minimas!$C$3:$CD$12,7,FALSE)</f>
        <v>#VALUE!</v>
      </c>
      <c r="AH353" s="113" t="e">
        <f>T353-HLOOKUP(V353,Minimas!$C$3:$CD$12,8,FALSE)</f>
        <v>#VALUE!</v>
      </c>
      <c r="AI353" s="113" t="e">
        <f>T353-HLOOKUP(V353,Minimas!$C$3:$CD$12,9,FALSE)</f>
        <v>#VALUE!</v>
      </c>
      <c r="AJ353" s="113" t="e">
        <f>T353-HLOOKUP(V353,Minimas!$C$3:$CD$12,10,FALSE)</f>
        <v>#VALUE!</v>
      </c>
      <c r="AK353" s="114" t="str">
        <f t="shared" si="53"/>
        <v xml:space="preserve"> </v>
      </c>
      <c r="AL353" s="114"/>
      <c r="AM353" s="114" t="str">
        <f t="shared" si="54"/>
        <v xml:space="preserve"> </v>
      </c>
      <c r="AN353" s="114" t="str">
        <f t="shared" si="55"/>
        <v xml:space="preserve"> </v>
      </c>
      <c r="AO353" s="40"/>
      <c r="AP353" s="40"/>
      <c r="AQ353" s="40"/>
      <c r="AR353" s="40"/>
      <c r="AS353" s="40"/>
      <c r="AT353" s="40"/>
      <c r="AU353" s="40"/>
      <c r="AV353" s="40"/>
      <c r="AW353" s="40"/>
      <c r="AX353" s="40"/>
      <c r="AY353" s="40"/>
      <c r="AZ353" s="40"/>
      <c r="BA353" s="40"/>
      <c r="BB353" s="40"/>
      <c r="BC353" s="40"/>
      <c r="BD353" s="40"/>
      <c r="BE353" s="40"/>
      <c r="BF353" s="40"/>
      <c r="BG353" s="40"/>
      <c r="BH353" s="40"/>
      <c r="BI353" s="40"/>
      <c r="BJ353" s="40"/>
      <c r="BK353" s="40"/>
      <c r="BL353" s="40"/>
      <c r="BM353" s="40"/>
      <c r="BN353" s="40"/>
      <c r="BO353" s="40"/>
      <c r="BP353" s="40"/>
      <c r="BQ353" s="40"/>
      <c r="BR353" s="40"/>
      <c r="BS353" s="40"/>
      <c r="BT353" s="40"/>
      <c r="BU353" s="40"/>
      <c r="BV353" s="40"/>
      <c r="BW353" s="40"/>
      <c r="BX353" s="40"/>
      <c r="BY353" s="40"/>
      <c r="BZ353" s="40"/>
      <c r="CA353" s="40"/>
      <c r="CB353" s="40"/>
      <c r="CC353" s="40"/>
      <c r="CD353" s="40"/>
      <c r="CE353" s="40"/>
      <c r="CF353" s="40"/>
      <c r="CG353" s="40"/>
      <c r="CH353" s="40"/>
      <c r="CI353" s="40"/>
      <c r="CJ353" s="40"/>
      <c r="CK353" s="40"/>
      <c r="CL353" s="40"/>
      <c r="CM353" s="40"/>
      <c r="CN353" s="40"/>
      <c r="CO353" s="40"/>
      <c r="CP353" s="40"/>
      <c r="CQ353" s="40"/>
      <c r="CR353" s="40"/>
      <c r="CS353" s="40"/>
      <c r="CT353" s="40"/>
      <c r="CU353" s="40"/>
      <c r="CV353" s="40"/>
      <c r="CW353" s="40"/>
      <c r="CX353" s="40"/>
      <c r="CY353" s="40"/>
      <c r="CZ353" s="40"/>
      <c r="DA353" s="40"/>
      <c r="DB353" s="40"/>
      <c r="DC353" s="40"/>
    </row>
    <row r="354" spans="2:107" s="5" customFormat="1" ht="30" customHeight="1" x14ac:dyDescent="0.2">
      <c r="B354" s="83"/>
      <c r="C354" s="86"/>
      <c r="D354" s="87"/>
      <c r="E354" s="89"/>
      <c r="F354" s="117"/>
      <c r="G354" s="118"/>
      <c r="H354" s="91"/>
      <c r="I354" s="94"/>
      <c r="J354" s="95"/>
      <c r="K354" s="81"/>
      <c r="L354" s="100"/>
      <c r="M354" s="101"/>
      <c r="N354" s="101"/>
      <c r="O354" s="102" t="str">
        <f t="shared" si="48"/>
        <v/>
      </c>
      <c r="P354" s="100"/>
      <c r="Q354" s="101"/>
      <c r="R354" s="101"/>
      <c r="S354" s="102" t="str">
        <f t="shared" si="49"/>
        <v/>
      </c>
      <c r="T354" s="104" t="str">
        <f t="shared" si="50"/>
        <v/>
      </c>
      <c r="U354" s="105" t="str">
        <f t="shared" si="51"/>
        <v xml:space="preserve">   </v>
      </c>
      <c r="V354" s="106" t="str">
        <f>IF(E354=0," ",IF(E354="H",IF(H354&lt;2000,VLOOKUP(K354,Minimas!$A$15:$G$29,7),IF(AND(H354&gt;1999,H354&lt;2003),VLOOKUP(K354,Minimas!$A$15:$G$29,6),IF(AND(H354&gt;2002,H354&lt;2005),VLOOKUP(K354,Minimas!$A$15:$G$29,5),IF(AND(H354&gt;2004,H354&lt;2007),VLOOKUP(K354,Minimas!$A$15:$G$29,4),VLOOKUP(K354,Minimas!$A$15:$G$29,3))))),IF(H354&lt;2000,VLOOKUP(K354,Minimas!$H$15:$N$29,7),IF(AND(H354&gt;1999,H354&lt;2003),VLOOKUP(K354,Minimas!$H$15:$N$29,6),IF(AND(H354&gt;2002,H354&lt;2005),VLOOKUP(K354,Minimas!$H$15:$N$29,5),IF(AND(H354&gt;2004,H354&lt;2007),VLOOKUP(K354,Minimas!$H$15:$N$29,4),VLOOKUP(K354,Minimas!$H$15:$N$29,3)))))))</f>
        <v xml:space="preserve"> </v>
      </c>
      <c r="W354" s="107" t="str">
        <f t="shared" si="52"/>
        <v/>
      </c>
      <c r="X354" s="42"/>
      <c r="Y354" s="42"/>
      <c r="AB354" s="113" t="e">
        <f>T354-HLOOKUP(V354,Minimas!$C$3:$CD$12,2,FALSE)</f>
        <v>#VALUE!</v>
      </c>
      <c r="AC354" s="113" t="e">
        <f>T354-HLOOKUP(V354,Minimas!$C$3:$CD$12,3,FALSE)</f>
        <v>#VALUE!</v>
      </c>
      <c r="AD354" s="113" t="e">
        <f>T354-HLOOKUP(V354,Minimas!$C$3:$CD$12,4,FALSE)</f>
        <v>#VALUE!</v>
      </c>
      <c r="AE354" s="113" t="e">
        <f>T354-HLOOKUP(V354,Minimas!$C$3:$CD$12,5,FALSE)</f>
        <v>#VALUE!</v>
      </c>
      <c r="AF354" s="113" t="e">
        <f>T354-HLOOKUP(V354,Minimas!$C$3:$CD$12,6,FALSE)</f>
        <v>#VALUE!</v>
      </c>
      <c r="AG354" s="113" t="e">
        <f>T354-HLOOKUP(V354,Minimas!$C$3:$CD$12,7,FALSE)</f>
        <v>#VALUE!</v>
      </c>
      <c r="AH354" s="113" t="e">
        <f>T354-HLOOKUP(V354,Minimas!$C$3:$CD$12,8,FALSE)</f>
        <v>#VALUE!</v>
      </c>
      <c r="AI354" s="113" t="e">
        <f>T354-HLOOKUP(V354,Minimas!$C$3:$CD$12,9,FALSE)</f>
        <v>#VALUE!</v>
      </c>
      <c r="AJ354" s="113" t="e">
        <f>T354-HLOOKUP(V354,Minimas!$C$3:$CD$12,10,FALSE)</f>
        <v>#VALUE!</v>
      </c>
      <c r="AK354" s="114" t="str">
        <f t="shared" si="53"/>
        <v xml:space="preserve"> </v>
      </c>
      <c r="AL354" s="114"/>
      <c r="AM354" s="114" t="str">
        <f t="shared" si="54"/>
        <v xml:space="preserve"> </v>
      </c>
      <c r="AN354" s="114" t="str">
        <f t="shared" si="55"/>
        <v xml:space="preserve"> </v>
      </c>
      <c r="AO354" s="40"/>
      <c r="AP354" s="40"/>
      <c r="AQ354" s="40"/>
      <c r="AR354" s="40"/>
      <c r="AS354" s="40"/>
      <c r="AT354" s="40"/>
      <c r="AU354" s="40"/>
      <c r="AV354" s="40"/>
      <c r="AW354" s="40"/>
      <c r="AX354" s="40"/>
      <c r="AY354" s="40"/>
      <c r="AZ354" s="40"/>
      <c r="BA354" s="40"/>
      <c r="BB354" s="40"/>
      <c r="BC354" s="40"/>
      <c r="BD354" s="40"/>
      <c r="BE354" s="40"/>
      <c r="BF354" s="40"/>
      <c r="BG354" s="40"/>
      <c r="BH354" s="40"/>
      <c r="BI354" s="40"/>
      <c r="BJ354" s="40"/>
      <c r="BK354" s="40"/>
      <c r="BL354" s="40"/>
      <c r="BM354" s="40"/>
      <c r="BN354" s="40"/>
      <c r="BO354" s="40"/>
      <c r="BP354" s="40"/>
      <c r="BQ354" s="40"/>
      <c r="BR354" s="40"/>
      <c r="BS354" s="40"/>
      <c r="BT354" s="40"/>
      <c r="BU354" s="40"/>
      <c r="BV354" s="40"/>
      <c r="BW354" s="40"/>
      <c r="BX354" s="40"/>
      <c r="BY354" s="40"/>
      <c r="BZ354" s="40"/>
      <c r="CA354" s="40"/>
      <c r="CB354" s="40"/>
      <c r="CC354" s="40"/>
      <c r="CD354" s="40"/>
      <c r="CE354" s="40"/>
      <c r="CF354" s="40"/>
      <c r="CG354" s="40"/>
      <c r="CH354" s="40"/>
      <c r="CI354" s="40"/>
      <c r="CJ354" s="40"/>
      <c r="CK354" s="40"/>
      <c r="CL354" s="40"/>
      <c r="CM354" s="40"/>
      <c r="CN354" s="40"/>
      <c r="CO354" s="40"/>
      <c r="CP354" s="40"/>
      <c r="CQ354" s="40"/>
      <c r="CR354" s="40"/>
      <c r="CS354" s="40"/>
      <c r="CT354" s="40"/>
      <c r="CU354" s="40"/>
      <c r="CV354" s="40"/>
      <c r="CW354" s="40"/>
      <c r="CX354" s="40"/>
      <c r="CY354" s="40"/>
      <c r="CZ354" s="40"/>
      <c r="DA354" s="40"/>
      <c r="DB354" s="40"/>
      <c r="DC354" s="40"/>
    </row>
    <row r="355" spans="2:107" s="5" customFormat="1" ht="30" customHeight="1" x14ac:dyDescent="0.2">
      <c r="B355" s="83"/>
      <c r="C355" s="86"/>
      <c r="D355" s="87"/>
      <c r="E355" s="89"/>
      <c r="F355" s="117"/>
      <c r="G355" s="118"/>
      <c r="H355" s="91"/>
      <c r="I355" s="94"/>
      <c r="J355" s="95"/>
      <c r="K355" s="81"/>
      <c r="L355" s="100"/>
      <c r="M355" s="101"/>
      <c r="N355" s="101"/>
      <c r="O355" s="102" t="str">
        <f t="shared" si="48"/>
        <v/>
      </c>
      <c r="P355" s="100"/>
      <c r="Q355" s="101"/>
      <c r="R355" s="101"/>
      <c r="S355" s="102" t="str">
        <f t="shared" si="49"/>
        <v/>
      </c>
      <c r="T355" s="104" t="str">
        <f t="shared" si="50"/>
        <v/>
      </c>
      <c r="U355" s="105" t="str">
        <f t="shared" si="51"/>
        <v xml:space="preserve">   </v>
      </c>
      <c r="V355" s="106" t="str">
        <f>IF(E355=0," ",IF(E355="H",IF(H355&lt;2000,VLOOKUP(K355,Minimas!$A$15:$G$29,7),IF(AND(H355&gt;1999,H355&lt;2003),VLOOKUP(K355,Minimas!$A$15:$G$29,6),IF(AND(H355&gt;2002,H355&lt;2005),VLOOKUP(K355,Minimas!$A$15:$G$29,5),IF(AND(H355&gt;2004,H355&lt;2007),VLOOKUP(K355,Minimas!$A$15:$G$29,4),VLOOKUP(K355,Minimas!$A$15:$G$29,3))))),IF(H355&lt;2000,VLOOKUP(K355,Minimas!$H$15:$N$29,7),IF(AND(H355&gt;1999,H355&lt;2003),VLOOKUP(K355,Minimas!$H$15:$N$29,6),IF(AND(H355&gt;2002,H355&lt;2005),VLOOKUP(K355,Minimas!$H$15:$N$29,5),IF(AND(H355&gt;2004,H355&lt;2007),VLOOKUP(K355,Minimas!$H$15:$N$29,4),VLOOKUP(K355,Minimas!$H$15:$N$29,3)))))))</f>
        <v xml:space="preserve"> </v>
      </c>
      <c r="W355" s="107" t="str">
        <f t="shared" si="52"/>
        <v/>
      </c>
      <c r="X355" s="42"/>
      <c r="Y355" s="42"/>
      <c r="AB355" s="113" t="e">
        <f>T355-HLOOKUP(V355,Minimas!$C$3:$CD$12,2,FALSE)</f>
        <v>#VALUE!</v>
      </c>
      <c r="AC355" s="113" t="e">
        <f>T355-HLOOKUP(V355,Minimas!$C$3:$CD$12,3,FALSE)</f>
        <v>#VALUE!</v>
      </c>
      <c r="AD355" s="113" t="e">
        <f>T355-HLOOKUP(V355,Minimas!$C$3:$CD$12,4,FALSE)</f>
        <v>#VALUE!</v>
      </c>
      <c r="AE355" s="113" t="e">
        <f>T355-HLOOKUP(V355,Minimas!$C$3:$CD$12,5,FALSE)</f>
        <v>#VALUE!</v>
      </c>
      <c r="AF355" s="113" t="e">
        <f>T355-HLOOKUP(V355,Minimas!$C$3:$CD$12,6,FALSE)</f>
        <v>#VALUE!</v>
      </c>
      <c r="AG355" s="113" t="e">
        <f>T355-HLOOKUP(V355,Minimas!$C$3:$CD$12,7,FALSE)</f>
        <v>#VALUE!</v>
      </c>
      <c r="AH355" s="113" t="e">
        <f>T355-HLOOKUP(V355,Minimas!$C$3:$CD$12,8,FALSE)</f>
        <v>#VALUE!</v>
      </c>
      <c r="AI355" s="113" t="e">
        <f>T355-HLOOKUP(V355,Minimas!$C$3:$CD$12,9,FALSE)</f>
        <v>#VALUE!</v>
      </c>
      <c r="AJ355" s="113" t="e">
        <f>T355-HLOOKUP(V355,Minimas!$C$3:$CD$12,10,FALSE)</f>
        <v>#VALUE!</v>
      </c>
      <c r="AK355" s="114" t="str">
        <f t="shared" si="53"/>
        <v xml:space="preserve"> </v>
      </c>
      <c r="AL355" s="114"/>
      <c r="AM355" s="114" t="str">
        <f t="shared" si="54"/>
        <v xml:space="preserve"> </v>
      </c>
      <c r="AN355" s="114" t="str">
        <f t="shared" si="55"/>
        <v xml:space="preserve"> </v>
      </c>
      <c r="AO355" s="40"/>
      <c r="AP355" s="40"/>
      <c r="AQ355" s="40"/>
      <c r="AR355" s="40"/>
      <c r="AS355" s="40"/>
      <c r="AT355" s="40"/>
      <c r="AU355" s="40"/>
      <c r="AV355" s="40"/>
      <c r="AW355" s="40"/>
      <c r="AX355" s="40"/>
      <c r="AY355" s="40"/>
      <c r="AZ355" s="40"/>
      <c r="BA355" s="40"/>
      <c r="BB355" s="40"/>
      <c r="BC355" s="40"/>
      <c r="BD355" s="40"/>
      <c r="BE355" s="40"/>
      <c r="BF355" s="40"/>
      <c r="BG355" s="40"/>
      <c r="BH355" s="40"/>
      <c r="BI355" s="40"/>
      <c r="BJ355" s="40"/>
      <c r="BK355" s="40"/>
      <c r="BL355" s="40"/>
      <c r="BM355" s="40"/>
      <c r="BN355" s="40"/>
      <c r="BO355" s="40"/>
      <c r="BP355" s="40"/>
      <c r="BQ355" s="40"/>
      <c r="BR355" s="40"/>
      <c r="BS355" s="40"/>
      <c r="BT355" s="40"/>
      <c r="BU355" s="40"/>
      <c r="BV355" s="40"/>
      <c r="BW355" s="40"/>
      <c r="BX355" s="40"/>
      <c r="BY355" s="40"/>
      <c r="BZ355" s="40"/>
      <c r="CA355" s="40"/>
      <c r="CB355" s="40"/>
      <c r="CC355" s="40"/>
      <c r="CD355" s="40"/>
      <c r="CE355" s="40"/>
      <c r="CF355" s="40"/>
      <c r="CG355" s="40"/>
      <c r="CH355" s="40"/>
      <c r="CI355" s="40"/>
      <c r="CJ355" s="40"/>
      <c r="CK355" s="40"/>
      <c r="CL355" s="40"/>
      <c r="CM355" s="40"/>
      <c r="CN355" s="40"/>
      <c r="CO355" s="40"/>
      <c r="CP355" s="40"/>
      <c r="CQ355" s="40"/>
      <c r="CR355" s="40"/>
      <c r="CS355" s="40"/>
      <c r="CT355" s="40"/>
      <c r="CU355" s="40"/>
      <c r="CV355" s="40"/>
      <c r="CW355" s="40"/>
      <c r="CX355" s="40"/>
      <c r="CY355" s="40"/>
      <c r="CZ355" s="40"/>
      <c r="DA355" s="40"/>
      <c r="DB355" s="40"/>
      <c r="DC355" s="40"/>
    </row>
    <row r="356" spans="2:107" s="5" customFormat="1" ht="30" customHeight="1" x14ac:dyDescent="0.2">
      <c r="B356" s="83"/>
      <c r="C356" s="86"/>
      <c r="D356" s="87"/>
      <c r="E356" s="89"/>
      <c r="F356" s="117"/>
      <c r="G356" s="118"/>
      <c r="H356" s="91"/>
      <c r="I356" s="94"/>
      <c r="J356" s="95"/>
      <c r="K356" s="81"/>
      <c r="L356" s="100"/>
      <c r="M356" s="101"/>
      <c r="N356" s="101"/>
      <c r="O356" s="102" t="str">
        <f t="shared" si="48"/>
        <v/>
      </c>
      <c r="P356" s="100"/>
      <c r="Q356" s="101"/>
      <c r="R356" s="101"/>
      <c r="S356" s="102" t="str">
        <f t="shared" si="49"/>
        <v/>
      </c>
      <c r="T356" s="104" t="str">
        <f t="shared" si="50"/>
        <v/>
      </c>
      <c r="U356" s="105" t="str">
        <f t="shared" si="51"/>
        <v xml:space="preserve">   </v>
      </c>
      <c r="V356" s="106" t="str">
        <f>IF(E356=0," ",IF(E356="H",IF(H356&lt;2000,VLOOKUP(K356,Minimas!$A$15:$G$29,7),IF(AND(H356&gt;1999,H356&lt;2003),VLOOKUP(K356,Minimas!$A$15:$G$29,6),IF(AND(H356&gt;2002,H356&lt;2005),VLOOKUP(K356,Minimas!$A$15:$G$29,5),IF(AND(H356&gt;2004,H356&lt;2007),VLOOKUP(K356,Minimas!$A$15:$G$29,4),VLOOKUP(K356,Minimas!$A$15:$G$29,3))))),IF(H356&lt;2000,VLOOKUP(K356,Minimas!$H$15:$N$29,7),IF(AND(H356&gt;1999,H356&lt;2003),VLOOKUP(K356,Minimas!$H$15:$N$29,6),IF(AND(H356&gt;2002,H356&lt;2005),VLOOKUP(K356,Minimas!$H$15:$N$29,5),IF(AND(H356&gt;2004,H356&lt;2007),VLOOKUP(K356,Minimas!$H$15:$N$29,4),VLOOKUP(K356,Minimas!$H$15:$N$29,3)))))))</f>
        <v xml:space="preserve"> </v>
      </c>
      <c r="W356" s="107" t="str">
        <f t="shared" si="52"/>
        <v/>
      </c>
      <c r="X356" s="42"/>
      <c r="Y356" s="42"/>
      <c r="AB356" s="113" t="e">
        <f>T356-HLOOKUP(V356,Minimas!$C$3:$CD$12,2,FALSE)</f>
        <v>#VALUE!</v>
      </c>
      <c r="AC356" s="113" t="e">
        <f>T356-HLOOKUP(V356,Minimas!$C$3:$CD$12,3,FALSE)</f>
        <v>#VALUE!</v>
      </c>
      <c r="AD356" s="113" t="e">
        <f>T356-HLOOKUP(V356,Minimas!$C$3:$CD$12,4,FALSE)</f>
        <v>#VALUE!</v>
      </c>
      <c r="AE356" s="113" t="e">
        <f>T356-HLOOKUP(V356,Minimas!$C$3:$CD$12,5,FALSE)</f>
        <v>#VALUE!</v>
      </c>
      <c r="AF356" s="113" t="e">
        <f>T356-HLOOKUP(V356,Minimas!$C$3:$CD$12,6,FALSE)</f>
        <v>#VALUE!</v>
      </c>
      <c r="AG356" s="113" t="e">
        <f>T356-HLOOKUP(V356,Minimas!$C$3:$CD$12,7,FALSE)</f>
        <v>#VALUE!</v>
      </c>
      <c r="AH356" s="113" t="e">
        <f>T356-HLOOKUP(V356,Minimas!$C$3:$CD$12,8,FALSE)</f>
        <v>#VALUE!</v>
      </c>
      <c r="AI356" s="113" t="e">
        <f>T356-HLOOKUP(V356,Minimas!$C$3:$CD$12,9,FALSE)</f>
        <v>#VALUE!</v>
      </c>
      <c r="AJ356" s="113" t="e">
        <f>T356-HLOOKUP(V356,Minimas!$C$3:$CD$12,10,FALSE)</f>
        <v>#VALUE!</v>
      </c>
      <c r="AK356" s="114" t="str">
        <f t="shared" si="53"/>
        <v xml:space="preserve"> </v>
      </c>
      <c r="AL356" s="114"/>
      <c r="AM356" s="114" t="str">
        <f t="shared" si="54"/>
        <v xml:space="preserve"> </v>
      </c>
      <c r="AN356" s="114" t="str">
        <f t="shared" si="55"/>
        <v xml:space="preserve"> </v>
      </c>
      <c r="AO356" s="40"/>
      <c r="AP356" s="40"/>
      <c r="AQ356" s="40"/>
      <c r="AR356" s="40"/>
      <c r="AS356" s="40"/>
      <c r="AT356" s="40"/>
      <c r="AU356" s="40"/>
      <c r="AV356" s="40"/>
      <c r="AW356" s="40"/>
      <c r="AX356" s="40"/>
      <c r="AY356" s="40"/>
      <c r="AZ356" s="40"/>
      <c r="BA356" s="40"/>
      <c r="BB356" s="40"/>
      <c r="BC356" s="40"/>
      <c r="BD356" s="40"/>
      <c r="BE356" s="40"/>
      <c r="BF356" s="40"/>
      <c r="BG356" s="40"/>
      <c r="BH356" s="40"/>
      <c r="BI356" s="40"/>
      <c r="BJ356" s="40"/>
      <c r="BK356" s="40"/>
      <c r="BL356" s="40"/>
      <c r="BM356" s="40"/>
      <c r="BN356" s="40"/>
      <c r="BO356" s="40"/>
      <c r="BP356" s="40"/>
      <c r="BQ356" s="40"/>
      <c r="BR356" s="40"/>
      <c r="BS356" s="40"/>
      <c r="BT356" s="40"/>
      <c r="BU356" s="40"/>
      <c r="BV356" s="40"/>
      <c r="BW356" s="40"/>
      <c r="BX356" s="40"/>
      <c r="BY356" s="40"/>
      <c r="BZ356" s="40"/>
      <c r="CA356" s="40"/>
      <c r="CB356" s="40"/>
      <c r="CC356" s="40"/>
      <c r="CD356" s="40"/>
      <c r="CE356" s="40"/>
      <c r="CF356" s="40"/>
      <c r="CG356" s="40"/>
      <c r="CH356" s="40"/>
      <c r="CI356" s="40"/>
      <c r="CJ356" s="40"/>
      <c r="CK356" s="40"/>
      <c r="CL356" s="40"/>
      <c r="CM356" s="40"/>
      <c r="CN356" s="40"/>
      <c r="CO356" s="40"/>
      <c r="CP356" s="40"/>
      <c r="CQ356" s="40"/>
      <c r="CR356" s="40"/>
      <c r="CS356" s="40"/>
      <c r="CT356" s="40"/>
      <c r="CU356" s="40"/>
      <c r="CV356" s="40"/>
      <c r="CW356" s="40"/>
      <c r="CX356" s="40"/>
      <c r="CY356" s="40"/>
      <c r="CZ356" s="40"/>
      <c r="DA356" s="40"/>
      <c r="DB356" s="40"/>
      <c r="DC356" s="40"/>
    </row>
    <row r="357" spans="2:107" s="5" customFormat="1" ht="30" customHeight="1" x14ac:dyDescent="0.2">
      <c r="B357" s="83"/>
      <c r="C357" s="86"/>
      <c r="D357" s="87"/>
      <c r="E357" s="89"/>
      <c r="F357" s="117"/>
      <c r="G357" s="118"/>
      <c r="H357" s="91"/>
      <c r="I357" s="94"/>
      <c r="J357" s="95"/>
      <c r="K357" s="81"/>
      <c r="L357" s="100"/>
      <c r="M357" s="101"/>
      <c r="N357" s="101"/>
      <c r="O357" s="102" t="str">
        <f t="shared" si="48"/>
        <v/>
      </c>
      <c r="P357" s="100"/>
      <c r="Q357" s="101"/>
      <c r="R357" s="101"/>
      <c r="S357" s="102" t="str">
        <f t="shared" si="49"/>
        <v/>
      </c>
      <c r="T357" s="104" t="str">
        <f t="shared" si="50"/>
        <v/>
      </c>
      <c r="U357" s="105" t="str">
        <f t="shared" si="51"/>
        <v xml:space="preserve">   </v>
      </c>
      <c r="V357" s="106" t="str">
        <f>IF(E357=0," ",IF(E357="H",IF(H357&lt;2000,VLOOKUP(K357,Minimas!$A$15:$G$29,7),IF(AND(H357&gt;1999,H357&lt;2003),VLOOKUP(K357,Minimas!$A$15:$G$29,6),IF(AND(H357&gt;2002,H357&lt;2005),VLOOKUP(K357,Minimas!$A$15:$G$29,5),IF(AND(H357&gt;2004,H357&lt;2007),VLOOKUP(K357,Minimas!$A$15:$G$29,4),VLOOKUP(K357,Minimas!$A$15:$G$29,3))))),IF(H357&lt;2000,VLOOKUP(K357,Minimas!$H$15:$N$29,7),IF(AND(H357&gt;1999,H357&lt;2003),VLOOKUP(K357,Minimas!$H$15:$N$29,6),IF(AND(H357&gt;2002,H357&lt;2005),VLOOKUP(K357,Minimas!$H$15:$N$29,5),IF(AND(H357&gt;2004,H357&lt;2007),VLOOKUP(K357,Minimas!$H$15:$N$29,4),VLOOKUP(K357,Minimas!$H$15:$N$29,3)))))))</f>
        <v xml:space="preserve"> </v>
      </c>
      <c r="W357" s="107" t="str">
        <f t="shared" si="52"/>
        <v/>
      </c>
      <c r="X357" s="42"/>
      <c r="Y357" s="42"/>
      <c r="AB357" s="113" t="e">
        <f>T357-HLOOKUP(V357,Minimas!$C$3:$CD$12,2,FALSE)</f>
        <v>#VALUE!</v>
      </c>
      <c r="AC357" s="113" t="e">
        <f>T357-HLOOKUP(V357,Minimas!$C$3:$CD$12,3,FALSE)</f>
        <v>#VALUE!</v>
      </c>
      <c r="AD357" s="113" t="e">
        <f>T357-HLOOKUP(V357,Minimas!$C$3:$CD$12,4,FALSE)</f>
        <v>#VALUE!</v>
      </c>
      <c r="AE357" s="113" t="e">
        <f>T357-HLOOKUP(V357,Minimas!$C$3:$CD$12,5,FALSE)</f>
        <v>#VALUE!</v>
      </c>
      <c r="AF357" s="113" t="e">
        <f>T357-HLOOKUP(V357,Minimas!$C$3:$CD$12,6,FALSE)</f>
        <v>#VALUE!</v>
      </c>
      <c r="AG357" s="113" t="e">
        <f>T357-HLOOKUP(V357,Minimas!$C$3:$CD$12,7,FALSE)</f>
        <v>#VALUE!</v>
      </c>
      <c r="AH357" s="113" t="e">
        <f>T357-HLOOKUP(V357,Minimas!$C$3:$CD$12,8,FALSE)</f>
        <v>#VALUE!</v>
      </c>
      <c r="AI357" s="113" t="e">
        <f>T357-HLOOKUP(V357,Minimas!$C$3:$CD$12,9,FALSE)</f>
        <v>#VALUE!</v>
      </c>
      <c r="AJ357" s="113" t="e">
        <f>T357-HLOOKUP(V357,Minimas!$C$3:$CD$12,10,FALSE)</f>
        <v>#VALUE!</v>
      </c>
      <c r="AK357" s="114" t="str">
        <f t="shared" si="53"/>
        <v xml:space="preserve"> </v>
      </c>
      <c r="AL357" s="114"/>
      <c r="AM357" s="114" t="str">
        <f t="shared" si="54"/>
        <v xml:space="preserve"> </v>
      </c>
      <c r="AN357" s="114" t="str">
        <f t="shared" si="55"/>
        <v xml:space="preserve"> </v>
      </c>
      <c r="AO357" s="40"/>
      <c r="AP357" s="40"/>
      <c r="AQ357" s="40"/>
      <c r="AR357" s="40"/>
      <c r="AS357" s="40"/>
      <c r="AT357" s="40"/>
      <c r="AU357" s="40"/>
      <c r="AV357" s="40"/>
      <c r="AW357" s="40"/>
      <c r="AX357" s="40"/>
      <c r="AY357" s="40"/>
      <c r="AZ357" s="40"/>
      <c r="BA357" s="40"/>
      <c r="BB357" s="40"/>
      <c r="BC357" s="40"/>
      <c r="BD357" s="40"/>
      <c r="BE357" s="40"/>
      <c r="BF357" s="40"/>
      <c r="BG357" s="40"/>
      <c r="BH357" s="40"/>
      <c r="BI357" s="40"/>
      <c r="BJ357" s="40"/>
      <c r="BK357" s="40"/>
      <c r="BL357" s="40"/>
      <c r="BM357" s="40"/>
      <c r="BN357" s="40"/>
      <c r="BO357" s="40"/>
      <c r="BP357" s="40"/>
      <c r="BQ357" s="40"/>
      <c r="BR357" s="40"/>
      <c r="BS357" s="40"/>
      <c r="BT357" s="40"/>
      <c r="BU357" s="40"/>
      <c r="BV357" s="40"/>
      <c r="BW357" s="40"/>
      <c r="BX357" s="40"/>
      <c r="BY357" s="40"/>
      <c r="BZ357" s="40"/>
      <c r="CA357" s="40"/>
      <c r="CB357" s="40"/>
      <c r="CC357" s="40"/>
      <c r="CD357" s="40"/>
      <c r="CE357" s="40"/>
      <c r="CF357" s="40"/>
      <c r="CG357" s="40"/>
      <c r="CH357" s="40"/>
      <c r="CI357" s="40"/>
      <c r="CJ357" s="40"/>
      <c r="CK357" s="40"/>
      <c r="CL357" s="40"/>
      <c r="CM357" s="40"/>
      <c r="CN357" s="40"/>
      <c r="CO357" s="40"/>
      <c r="CP357" s="40"/>
      <c r="CQ357" s="40"/>
      <c r="CR357" s="40"/>
      <c r="CS357" s="40"/>
      <c r="CT357" s="40"/>
      <c r="CU357" s="40"/>
      <c r="CV357" s="40"/>
      <c r="CW357" s="40"/>
      <c r="CX357" s="40"/>
      <c r="CY357" s="40"/>
      <c r="CZ357" s="40"/>
      <c r="DA357" s="40"/>
      <c r="DB357" s="40"/>
      <c r="DC357" s="40"/>
    </row>
    <row r="358" spans="2:107" s="5" customFormat="1" ht="30" customHeight="1" x14ac:dyDescent="0.2">
      <c r="B358" s="83"/>
      <c r="C358" s="86"/>
      <c r="D358" s="87"/>
      <c r="E358" s="89"/>
      <c r="F358" s="117"/>
      <c r="G358" s="118"/>
      <c r="H358" s="91"/>
      <c r="I358" s="94"/>
      <c r="J358" s="95"/>
      <c r="K358" s="81"/>
      <c r="L358" s="100"/>
      <c r="M358" s="101"/>
      <c r="N358" s="101"/>
      <c r="O358" s="102" t="str">
        <f t="shared" si="48"/>
        <v/>
      </c>
      <c r="P358" s="100"/>
      <c r="Q358" s="101"/>
      <c r="R358" s="101"/>
      <c r="S358" s="102" t="str">
        <f t="shared" si="49"/>
        <v/>
      </c>
      <c r="T358" s="104" t="str">
        <f t="shared" si="50"/>
        <v/>
      </c>
      <c r="U358" s="105" t="str">
        <f t="shared" si="51"/>
        <v xml:space="preserve">   </v>
      </c>
      <c r="V358" s="106" t="str">
        <f>IF(E358=0," ",IF(E358="H",IF(H358&lt;2000,VLOOKUP(K358,Minimas!$A$15:$G$29,7),IF(AND(H358&gt;1999,H358&lt;2003),VLOOKUP(K358,Minimas!$A$15:$G$29,6),IF(AND(H358&gt;2002,H358&lt;2005),VLOOKUP(K358,Minimas!$A$15:$G$29,5),IF(AND(H358&gt;2004,H358&lt;2007),VLOOKUP(K358,Minimas!$A$15:$G$29,4),VLOOKUP(K358,Minimas!$A$15:$G$29,3))))),IF(H358&lt;2000,VLOOKUP(K358,Minimas!$H$15:$N$29,7),IF(AND(H358&gt;1999,H358&lt;2003),VLOOKUP(K358,Minimas!$H$15:$N$29,6),IF(AND(H358&gt;2002,H358&lt;2005),VLOOKUP(K358,Minimas!$H$15:$N$29,5),IF(AND(H358&gt;2004,H358&lt;2007),VLOOKUP(K358,Minimas!$H$15:$N$29,4),VLOOKUP(K358,Minimas!$H$15:$N$29,3)))))))</f>
        <v xml:space="preserve"> </v>
      </c>
      <c r="W358" s="107" t="str">
        <f t="shared" si="52"/>
        <v/>
      </c>
      <c r="X358" s="42"/>
      <c r="Y358" s="42"/>
      <c r="AB358" s="113" t="e">
        <f>T358-HLOOKUP(V358,Minimas!$C$3:$CD$12,2,FALSE)</f>
        <v>#VALUE!</v>
      </c>
      <c r="AC358" s="113" t="e">
        <f>T358-HLOOKUP(V358,Minimas!$C$3:$CD$12,3,FALSE)</f>
        <v>#VALUE!</v>
      </c>
      <c r="AD358" s="113" t="e">
        <f>T358-HLOOKUP(V358,Minimas!$C$3:$CD$12,4,FALSE)</f>
        <v>#VALUE!</v>
      </c>
      <c r="AE358" s="113" t="e">
        <f>T358-HLOOKUP(V358,Minimas!$C$3:$CD$12,5,FALSE)</f>
        <v>#VALUE!</v>
      </c>
      <c r="AF358" s="113" t="e">
        <f>T358-HLOOKUP(V358,Minimas!$C$3:$CD$12,6,FALSE)</f>
        <v>#VALUE!</v>
      </c>
      <c r="AG358" s="113" t="e">
        <f>T358-HLOOKUP(V358,Minimas!$C$3:$CD$12,7,FALSE)</f>
        <v>#VALUE!</v>
      </c>
      <c r="AH358" s="113" t="e">
        <f>T358-HLOOKUP(V358,Minimas!$C$3:$CD$12,8,FALSE)</f>
        <v>#VALUE!</v>
      </c>
      <c r="AI358" s="113" t="e">
        <f>T358-HLOOKUP(V358,Minimas!$C$3:$CD$12,9,FALSE)</f>
        <v>#VALUE!</v>
      </c>
      <c r="AJ358" s="113" t="e">
        <f>T358-HLOOKUP(V358,Minimas!$C$3:$CD$12,10,FALSE)</f>
        <v>#VALUE!</v>
      </c>
      <c r="AK358" s="114" t="str">
        <f t="shared" si="53"/>
        <v xml:space="preserve"> </v>
      </c>
      <c r="AL358" s="114"/>
      <c r="AM358" s="114" t="str">
        <f t="shared" si="54"/>
        <v xml:space="preserve"> </v>
      </c>
      <c r="AN358" s="114" t="str">
        <f t="shared" si="55"/>
        <v xml:space="preserve"> </v>
      </c>
      <c r="AO358" s="40"/>
      <c r="AP358" s="40"/>
      <c r="AQ358" s="40"/>
      <c r="AR358" s="40"/>
      <c r="AS358" s="40"/>
      <c r="AT358" s="40"/>
      <c r="AU358" s="40"/>
      <c r="AV358" s="40"/>
      <c r="AW358" s="40"/>
      <c r="AX358" s="40"/>
      <c r="AY358" s="40"/>
      <c r="AZ358" s="40"/>
      <c r="BA358" s="40"/>
      <c r="BB358" s="40"/>
      <c r="BC358" s="40"/>
      <c r="BD358" s="40"/>
      <c r="BE358" s="40"/>
      <c r="BF358" s="40"/>
      <c r="BG358" s="40"/>
      <c r="BH358" s="40"/>
      <c r="BI358" s="40"/>
      <c r="BJ358" s="40"/>
      <c r="BK358" s="40"/>
      <c r="BL358" s="40"/>
      <c r="BM358" s="40"/>
      <c r="BN358" s="40"/>
      <c r="BO358" s="40"/>
      <c r="BP358" s="40"/>
      <c r="BQ358" s="40"/>
      <c r="BR358" s="40"/>
      <c r="BS358" s="40"/>
      <c r="BT358" s="40"/>
      <c r="BU358" s="40"/>
      <c r="BV358" s="40"/>
      <c r="BW358" s="40"/>
      <c r="BX358" s="40"/>
      <c r="BY358" s="40"/>
      <c r="BZ358" s="40"/>
      <c r="CA358" s="40"/>
      <c r="CB358" s="40"/>
      <c r="CC358" s="40"/>
      <c r="CD358" s="40"/>
      <c r="CE358" s="40"/>
      <c r="CF358" s="40"/>
      <c r="CG358" s="40"/>
      <c r="CH358" s="40"/>
      <c r="CI358" s="40"/>
      <c r="CJ358" s="40"/>
      <c r="CK358" s="40"/>
      <c r="CL358" s="40"/>
      <c r="CM358" s="40"/>
      <c r="CN358" s="40"/>
      <c r="CO358" s="40"/>
      <c r="CP358" s="40"/>
      <c r="CQ358" s="40"/>
      <c r="CR358" s="40"/>
      <c r="CS358" s="40"/>
      <c r="CT358" s="40"/>
      <c r="CU358" s="40"/>
      <c r="CV358" s="40"/>
      <c r="CW358" s="40"/>
      <c r="CX358" s="40"/>
      <c r="CY358" s="40"/>
      <c r="CZ358" s="40"/>
      <c r="DA358" s="40"/>
      <c r="DB358" s="40"/>
      <c r="DC358" s="40"/>
    </row>
    <row r="359" spans="2:107" s="5" customFormat="1" ht="30" customHeight="1" x14ac:dyDescent="0.2">
      <c r="B359" s="83"/>
      <c r="C359" s="86"/>
      <c r="D359" s="87"/>
      <c r="E359" s="89"/>
      <c r="F359" s="117"/>
      <c r="G359" s="118"/>
      <c r="H359" s="91"/>
      <c r="I359" s="94"/>
      <c r="J359" s="95"/>
      <c r="K359" s="81"/>
      <c r="L359" s="100"/>
      <c r="M359" s="101"/>
      <c r="N359" s="101"/>
      <c r="O359" s="102" t="str">
        <f t="shared" si="48"/>
        <v/>
      </c>
      <c r="P359" s="100"/>
      <c r="Q359" s="101"/>
      <c r="R359" s="101"/>
      <c r="S359" s="102" t="str">
        <f t="shared" si="49"/>
        <v/>
      </c>
      <c r="T359" s="104" t="str">
        <f t="shared" si="50"/>
        <v/>
      </c>
      <c r="U359" s="105" t="str">
        <f t="shared" si="51"/>
        <v xml:space="preserve">   </v>
      </c>
      <c r="V359" s="106" t="str">
        <f>IF(E359=0," ",IF(E359="H",IF(H359&lt;2000,VLOOKUP(K359,Minimas!$A$15:$G$29,7),IF(AND(H359&gt;1999,H359&lt;2003),VLOOKUP(K359,Minimas!$A$15:$G$29,6),IF(AND(H359&gt;2002,H359&lt;2005),VLOOKUP(K359,Minimas!$A$15:$G$29,5),IF(AND(H359&gt;2004,H359&lt;2007),VLOOKUP(K359,Minimas!$A$15:$G$29,4),VLOOKUP(K359,Minimas!$A$15:$G$29,3))))),IF(H359&lt;2000,VLOOKUP(K359,Minimas!$H$15:$N$29,7),IF(AND(H359&gt;1999,H359&lt;2003),VLOOKUP(K359,Minimas!$H$15:$N$29,6),IF(AND(H359&gt;2002,H359&lt;2005),VLOOKUP(K359,Minimas!$H$15:$N$29,5),IF(AND(H359&gt;2004,H359&lt;2007),VLOOKUP(K359,Minimas!$H$15:$N$29,4),VLOOKUP(K359,Minimas!$H$15:$N$29,3)))))))</f>
        <v xml:space="preserve"> </v>
      </c>
      <c r="W359" s="107" t="str">
        <f t="shared" si="52"/>
        <v/>
      </c>
      <c r="X359" s="42"/>
      <c r="Y359" s="42"/>
      <c r="AB359" s="113" t="e">
        <f>T359-HLOOKUP(V359,Minimas!$C$3:$CD$12,2,FALSE)</f>
        <v>#VALUE!</v>
      </c>
      <c r="AC359" s="113" t="e">
        <f>T359-HLOOKUP(V359,Minimas!$C$3:$CD$12,3,FALSE)</f>
        <v>#VALUE!</v>
      </c>
      <c r="AD359" s="113" t="e">
        <f>T359-HLOOKUP(V359,Minimas!$C$3:$CD$12,4,FALSE)</f>
        <v>#VALUE!</v>
      </c>
      <c r="AE359" s="113" t="e">
        <f>T359-HLOOKUP(V359,Minimas!$C$3:$CD$12,5,FALSE)</f>
        <v>#VALUE!</v>
      </c>
      <c r="AF359" s="113" t="e">
        <f>T359-HLOOKUP(V359,Minimas!$C$3:$CD$12,6,FALSE)</f>
        <v>#VALUE!</v>
      </c>
      <c r="AG359" s="113" t="e">
        <f>T359-HLOOKUP(V359,Minimas!$C$3:$CD$12,7,FALSE)</f>
        <v>#VALUE!</v>
      </c>
      <c r="AH359" s="113" t="e">
        <f>T359-HLOOKUP(V359,Minimas!$C$3:$CD$12,8,FALSE)</f>
        <v>#VALUE!</v>
      </c>
      <c r="AI359" s="113" t="e">
        <f>T359-HLOOKUP(V359,Minimas!$C$3:$CD$12,9,FALSE)</f>
        <v>#VALUE!</v>
      </c>
      <c r="AJ359" s="113" t="e">
        <f>T359-HLOOKUP(V359,Minimas!$C$3:$CD$12,10,FALSE)</f>
        <v>#VALUE!</v>
      </c>
      <c r="AK359" s="114" t="str">
        <f t="shared" si="53"/>
        <v xml:space="preserve"> </v>
      </c>
      <c r="AL359" s="114"/>
      <c r="AM359" s="114" t="str">
        <f t="shared" si="54"/>
        <v xml:space="preserve"> </v>
      </c>
      <c r="AN359" s="114" t="str">
        <f t="shared" si="55"/>
        <v xml:space="preserve"> </v>
      </c>
      <c r="AO359" s="40"/>
      <c r="AP359" s="40"/>
      <c r="AQ359" s="40"/>
      <c r="AR359" s="40"/>
      <c r="AS359" s="40"/>
      <c r="AT359" s="40"/>
      <c r="AU359" s="40"/>
      <c r="AV359" s="40"/>
      <c r="AW359" s="40"/>
      <c r="AX359" s="40"/>
      <c r="AY359" s="40"/>
      <c r="AZ359" s="40"/>
      <c r="BA359" s="40"/>
      <c r="BB359" s="40"/>
      <c r="BC359" s="40"/>
      <c r="BD359" s="40"/>
      <c r="BE359" s="40"/>
      <c r="BF359" s="40"/>
      <c r="BG359" s="40"/>
      <c r="BH359" s="40"/>
      <c r="BI359" s="40"/>
      <c r="BJ359" s="40"/>
      <c r="BK359" s="40"/>
      <c r="BL359" s="40"/>
      <c r="BM359" s="40"/>
      <c r="BN359" s="40"/>
      <c r="BO359" s="40"/>
      <c r="BP359" s="40"/>
      <c r="BQ359" s="40"/>
      <c r="BR359" s="40"/>
      <c r="BS359" s="40"/>
      <c r="BT359" s="40"/>
      <c r="BU359" s="40"/>
      <c r="BV359" s="40"/>
      <c r="BW359" s="40"/>
      <c r="BX359" s="40"/>
      <c r="BY359" s="40"/>
      <c r="BZ359" s="40"/>
      <c r="CA359" s="40"/>
      <c r="CB359" s="40"/>
      <c r="CC359" s="40"/>
      <c r="CD359" s="40"/>
      <c r="CE359" s="40"/>
      <c r="CF359" s="40"/>
      <c r="CG359" s="40"/>
      <c r="CH359" s="40"/>
      <c r="CI359" s="40"/>
      <c r="CJ359" s="40"/>
      <c r="CK359" s="40"/>
      <c r="CL359" s="40"/>
      <c r="CM359" s="40"/>
      <c r="CN359" s="40"/>
      <c r="CO359" s="40"/>
      <c r="CP359" s="40"/>
      <c r="CQ359" s="40"/>
      <c r="CR359" s="40"/>
      <c r="CS359" s="40"/>
      <c r="CT359" s="40"/>
      <c r="CU359" s="40"/>
      <c r="CV359" s="40"/>
      <c r="CW359" s="40"/>
      <c r="CX359" s="40"/>
      <c r="CY359" s="40"/>
      <c r="CZ359" s="40"/>
      <c r="DA359" s="40"/>
      <c r="DB359" s="40"/>
      <c r="DC359" s="40"/>
    </row>
    <row r="360" spans="2:107" s="5" customFormat="1" ht="30" customHeight="1" x14ac:dyDescent="0.2">
      <c r="B360" s="83"/>
      <c r="C360" s="86"/>
      <c r="D360" s="87"/>
      <c r="E360" s="89"/>
      <c r="F360" s="117"/>
      <c r="G360" s="118"/>
      <c r="H360" s="91"/>
      <c r="I360" s="94"/>
      <c r="J360" s="95"/>
      <c r="K360" s="81"/>
      <c r="L360" s="100"/>
      <c r="M360" s="101"/>
      <c r="N360" s="101"/>
      <c r="O360" s="102" t="str">
        <f t="shared" si="48"/>
        <v/>
      </c>
      <c r="P360" s="100"/>
      <c r="Q360" s="101"/>
      <c r="R360" s="101"/>
      <c r="S360" s="102" t="str">
        <f t="shared" si="49"/>
        <v/>
      </c>
      <c r="T360" s="104" t="str">
        <f t="shared" si="50"/>
        <v/>
      </c>
      <c r="U360" s="105" t="str">
        <f t="shared" si="51"/>
        <v xml:space="preserve">   </v>
      </c>
      <c r="V360" s="106" t="str">
        <f>IF(E360=0," ",IF(E360="H",IF(H360&lt;2000,VLOOKUP(K360,Minimas!$A$15:$G$29,7),IF(AND(H360&gt;1999,H360&lt;2003),VLOOKUP(K360,Minimas!$A$15:$G$29,6),IF(AND(H360&gt;2002,H360&lt;2005),VLOOKUP(K360,Minimas!$A$15:$G$29,5),IF(AND(H360&gt;2004,H360&lt;2007),VLOOKUP(K360,Minimas!$A$15:$G$29,4),VLOOKUP(K360,Minimas!$A$15:$G$29,3))))),IF(H360&lt;2000,VLOOKUP(K360,Minimas!$H$15:$N$29,7),IF(AND(H360&gt;1999,H360&lt;2003),VLOOKUP(K360,Minimas!$H$15:$N$29,6),IF(AND(H360&gt;2002,H360&lt;2005),VLOOKUP(K360,Minimas!$H$15:$N$29,5),IF(AND(H360&gt;2004,H360&lt;2007),VLOOKUP(K360,Minimas!$H$15:$N$29,4),VLOOKUP(K360,Minimas!$H$15:$N$29,3)))))))</f>
        <v xml:space="preserve"> </v>
      </c>
      <c r="W360" s="107" t="str">
        <f t="shared" si="52"/>
        <v/>
      </c>
      <c r="X360" s="42"/>
      <c r="Y360" s="42"/>
      <c r="AB360" s="113" t="e">
        <f>T360-HLOOKUP(V360,Minimas!$C$3:$CD$12,2,FALSE)</f>
        <v>#VALUE!</v>
      </c>
      <c r="AC360" s="113" t="e">
        <f>T360-HLOOKUP(V360,Minimas!$C$3:$CD$12,3,FALSE)</f>
        <v>#VALUE!</v>
      </c>
      <c r="AD360" s="113" t="e">
        <f>T360-HLOOKUP(V360,Minimas!$C$3:$CD$12,4,FALSE)</f>
        <v>#VALUE!</v>
      </c>
      <c r="AE360" s="113" t="e">
        <f>T360-HLOOKUP(V360,Minimas!$C$3:$CD$12,5,FALSE)</f>
        <v>#VALUE!</v>
      </c>
      <c r="AF360" s="113" t="e">
        <f>T360-HLOOKUP(V360,Minimas!$C$3:$CD$12,6,FALSE)</f>
        <v>#VALUE!</v>
      </c>
      <c r="AG360" s="113" t="e">
        <f>T360-HLOOKUP(V360,Minimas!$C$3:$CD$12,7,FALSE)</f>
        <v>#VALUE!</v>
      </c>
      <c r="AH360" s="113" t="e">
        <f>T360-HLOOKUP(V360,Minimas!$C$3:$CD$12,8,FALSE)</f>
        <v>#VALUE!</v>
      </c>
      <c r="AI360" s="113" t="e">
        <f>T360-HLOOKUP(V360,Minimas!$C$3:$CD$12,9,FALSE)</f>
        <v>#VALUE!</v>
      </c>
      <c r="AJ360" s="113" t="e">
        <f>T360-HLOOKUP(V360,Minimas!$C$3:$CD$12,10,FALSE)</f>
        <v>#VALUE!</v>
      </c>
      <c r="AK360" s="114" t="str">
        <f t="shared" si="53"/>
        <v xml:space="preserve"> </v>
      </c>
      <c r="AL360" s="114"/>
      <c r="AM360" s="114" t="str">
        <f t="shared" si="54"/>
        <v xml:space="preserve"> </v>
      </c>
      <c r="AN360" s="114" t="str">
        <f t="shared" si="55"/>
        <v xml:space="preserve"> </v>
      </c>
      <c r="AO360" s="40"/>
      <c r="AP360" s="40"/>
      <c r="AQ360" s="40"/>
      <c r="AR360" s="40"/>
      <c r="AS360" s="40"/>
      <c r="AT360" s="40"/>
      <c r="AU360" s="40"/>
      <c r="AV360" s="40"/>
      <c r="AW360" s="40"/>
      <c r="AX360" s="40"/>
      <c r="AY360" s="40"/>
      <c r="AZ360" s="40"/>
      <c r="BA360" s="40"/>
      <c r="BB360" s="40"/>
      <c r="BC360" s="40"/>
      <c r="BD360" s="40"/>
      <c r="BE360" s="40"/>
      <c r="BF360" s="40"/>
      <c r="BG360" s="40"/>
      <c r="BH360" s="40"/>
      <c r="BI360" s="40"/>
      <c r="BJ360" s="40"/>
      <c r="BK360" s="40"/>
      <c r="BL360" s="40"/>
      <c r="BM360" s="40"/>
      <c r="BN360" s="40"/>
      <c r="BO360" s="40"/>
      <c r="BP360" s="40"/>
      <c r="BQ360" s="40"/>
      <c r="BR360" s="40"/>
      <c r="BS360" s="40"/>
      <c r="BT360" s="40"/>
      <c r="BU360" s="40"/>
      <c r="BV360" s="40"/>
      <c r="BW360" s="40"/>
      <c r="BX360" s="40"/>
      <c r="BY360" s="40"/>
      <c r="BZ360" s="40"/>
      <c r="CA360" s="40"/>
      <c r="CB360" s="40"/>
      <c r="CC360" s="40"/>
      <c r="CD360" s="40"/>
      <c r="CE360" s="40"/>
      <c r="CF360" s="40"/>
      <c r="CG360" s="40"/>
      <c r="CH360" s="40"/>
      <c r="CI360" s="40"/>
      <c r="CJ360" s="40"/>
      <c r="CK360" s="40"/>
      <c r="CL360" s="40"/>
      <c r="CM360" s="40"/>
      <c r="CN360" s="40"/>
      <c r="CO360" s="40"/>
      <c r="CP360" s="40"/>
      <c r="CQ360" s="40"/>
      <c r="CR360" s="40"/>
      <c r="CS360" s="40"/>
      <c r="CT360" s="40"/>
      <c r="CU360" s="40"/>
      <c r="CV360" s="40"/>
      <c r="CW360" s="40"/>
      <c r="CX360" s="40"/>
      <c r="CY360" s="40"/>
      <c r="CZ360" s="40"/>
      <c r="DA360" s="40"/>
      <c r="DB360" s="40"/>
      <c r="DC360" s="40"/>
    </row>
    <row r="361" spans="2:107" s="5" customFormat="1" ht="30" customHeight="1" x14ac:dyDescent="0.2">
      <c r="B361" s="83"/>
      <c r="C361" s="86"/>
      <c r="D361" s="87"/>
      <c r="E361" s="89"/>
      <c r="F361" s="117"/>
      <c r="G361" s="118"/>
      <c r="H361" s="91"/>
      <c r="I361" s="94"/>
      <c r="J361" s="95"/>
      <c r="K361" s="81"/>
      <c r="L361" s="100"/>
      <c r="M361" s="101"/>
      <c r="N361" s="101"/>
      <c r="O361" s="102" t="str">
        <f t="shared" si="48"/>
        <v/>
      </c>
      <c r="P361" s="100"/>
      <c r="Q361" s="101"/>
      <c r="R361" s="101"/>
      <c r="S361" s="102" t="str">
        <f t="shared" si="49"/>
        <v/>
      </c>
      <c r="T361" s="104" t="str">
        <f t="shared" si="50"/>
        <v/>
      </c>
      <c r="U361" s="105" t="str">
        <f t="shared" si="51"/>
        <v xml:space="preserve">   </v>
      </c>
      <c r="V361" s="106" t="str">
        <f>IF(E361=0," ",IF(E361="H",IF(H361&lt;2000,VLOOKUP(K361,Minimas!$A$15:$G$29,7),IF(AND(H361&gt;1999,H361&lt;2003),VLOOKUP(K361,Minimas!$A$15:$G$29,6),IF(AND(H361&gt;2002,H361&lt;2005),VLOOKUP(K361,Minimas!$A$15:$G$29,5),IF(AND(H361&gt;2004,H361&lt;2007),VLOOKUP(K361,Minimas!$A$15:$G$29,4),VLOOKUP(K361,Minimas!$A$15:$G$29,3))))),IF(H361&lt;2000,VLOOKUP(K361,Minimas!$H$15:$N$29,7),IF(AND(H361&gt;1999,H361&lt;2003),VLOOKUP(K361,Minimas!$H$15:$N$29,6),IF(AND(H361&gt;2002,H361&lt;2005),VLOOKUP(K361,Minimas!$H$15:$N$29,5),IF(AND(H361&gt;2004,H361&lt;2007),VLOOKUP(K361,Minimas!$H$15:$N$29,4),VLOOKUP(K361,Minimas!$H$15:$N$29,3)))))))</f>
        <v xml:space="preserve"> </v>
      </c>
      <c r="W361" s="107" t="str">
        <f t="shared" si="52"/>
        <v/>
      </c>
      <c r="X361" s="42"/>
      <c r="Y361" s="42"/>
      <c r="AB361" s="113" t="e">
        <f>T361-HLOOKUP(V361,Minimas!$C$3:$CD$12,2,FALSE)</f>
        <v>#VALUE!</v>
      </c>
      <c r="AC361" s="113" t="e">
        <f>T361-HLOOKUP(V361,Minimas!$C$3:$CD$12,3,FALSE)</f>
        <v>#VALUE!</v>
      </c>
      <c r="AD361" s="113" t="e">
        <f>T361-HLOOKUP(V361,Minimas!$C$3:$CD$12,4,FALSE)</f>
        <v>#VALUE!</v>
      </c>
      <c r="AE361" s="113" t="e">
        <f>T361-HLOOKUP(V361,Minimas!$C$3:$CD$12,5,FALSE)</f>
        <v>#VALUE!</v>
      </c>
      <c r="AF361" s="113" t="e">
        <f>T361-HLOOKUP(V361,Minimas!$C$3:$CD$12,6,FALSE)</f>
        <v>#VALUE!</v>
      </c>
      <c r="AG361" s="113" t="e">
        <f>T361-HLOOKUP(V361,Minimas!$C$3:$CD$12,7,FALSE)</f>
        <v>#VALUE!</v>
      </c>
      <c r="AH361" s="113" t="e">
        <f>T361-HLOOKUP(V361,Minimas!$C$3:$CD$12,8,FALSE)</f>
        <v>#VALUE!</v>
      </c>
      <c r="AI361" s="113" t="e">
        <f>T361-HLOOKUP(V361,Minimas!$C$3:$CD$12,9,FALSE)</f>
        <v>#VALUE!</v>
      </c>
      <c r="AJ361" s="113" t="e">
        <f>T361-HLOOKUP(V361,Minimas!$C$3:$CD$12,10,FALSE)</f>
        <v>#VALUE!</v>
      </c>
      <c r="AK361" s="114" t="str">
        <f t="shared" si="53"/>
        <v xml:space="preserve"> </v>
      </c>
      <c r="AL361" s="114"/>
      <c r="AM361" s="114" t="str">
        <f t="shared" si="54"/>
        <v xml:space="preserve"> </v>
      </c>
      <c r="AN361" s="114" t="str">
        <f t="shared" si="55"/>
        <v xml:space="preserve"> </v>
      </c>
      <c r="AO361" s="40"/>
      <c r="AP361" s="40"/>
      <c r="AQ361" s="40"/>
      <c r="AR361" s="40"/>
      <c r="AS361" s="40"/>
      <c r="AT361" s="40"/>
      <c r="AU361" s="40"/>
      <c r="AV361" s="40"/>
      <c r="AW361" s="40"/>
      <c r="AX361" s="40"/>
      <c r="AY361" s="40"/>
      <c r="AZ361" s="40"/>
      <c r="BA361" s="40"/>
      <c r="BB361" s="40"/>
      <c r="BC361" s="40"/>
      <c r="BD361" s="40"/>
      <c r="BE361" s="40"/>
      <c r="BF361" s="40"/>
      <c r="BG361" s="40"/>
      <c r="BH361" s="40"/>
      <c r="BI361" s="40"/>
      <c r="BJ361" s="40"/>
      <c r="BK361" s="40"/>
      <c r="BL361" s="40"/>
      <c r="BM361" s="40"/>
      <c r="BN361" s="40"/>
      <c r="BO361" s="40"/>
      <c r="BP361" s="40"/>
      <c r="BQ361" s="40"/>
      <c r="BR361" s="40"/>
      <c r="BS361" s="40"/>
      <c r="BT361" s="40"/>
      <c r="BU361" s="40"/>
      <c r="BV361" s="40"/>
      <c r="BW361" s="40"/>
      <c r="BX361" s="40"/>
      <c r="BY361" s="40"/>
      <c r="BZ361" s="40"/>
      <c r="CA361" s="40"/>
      <c r="CB361" s="40"/>
      <c r="CC361" s="40"/>
      <c r="CD361" s="40"/>
      <c r="CE361" s="40"/>
      <c r="CF361" s="40"/>
      <c r="CG361" s="40"/>
      <c r="CH361" s="40"/>
      <c r="CI361" s="40"/>
      <c r="CJ361" s="40"/>
      <c r="CK361" s="40"/>
      <c r="CL361" s="40"/>
      <c r="CM361" s="40"/>
      <c r="CN361" s="40"/>
      <c r="CO361" s="40"/>
      <c r="CP361" s="40"/>
      <c r="CQ361" s="40"/>
      <c r="CR361" s="40"/>
      <c r="CS361" s="40"/>
      <c r="CT361" s="40"/>
      <c r="CU361" s="40"/>
      <c r="CV361" s="40"/>
      <c r="CW361" s="40"/>
      <c r="CX361" s="40"/>
      <c r="CY361" s="40"/>
      <c r="CZ361" s="40"/>
      <c r="DA361" s="40"/>
      <c r="DB361" s="40"/>
      <c r="DC361" s="40"/>
    </row>
    <row r="362" spans="2:107" s="5" customFormat="1" ht="30" customHeight="1" x14ac:dyDescent="0.2">
      <c r="B362" s="83"/>
      <c r="C362" s="86"/>
      <c r="D362" s="87"/>
      <c r="E362" s="89"/>
      <c r="F362" s="117"/>
      <c r="G362" s="118"/>
      <c r="H362" s="91"/>
      <c r="I362" s="94"/>
      <c r="J362" s="95"/>
      <c r="K362" s="81"/>
      <c r="L362" s="100"/>
      <c r="M362" s="101"/>
      <c r="N362" s="101"/>
      <c r="O362" s="102" t="str">
        <f t="shared" si="48"/>
        <v/>
      </c>
      <c r="P362" s="100"/>
      <c r="Q362" s="101"/>
      <c r="R362" s="101"/>
      <c r="S362" s="102" t="str">
        <f t="shared" si="49"/>
        <v/>
      </c>
      <c r="T362" s="104" t="str">
        <f t="shared" si="50"/>
        <v/>
      </c>
      <c r="U362" s="105" t="str">
        <f t="shared" si="51"/>
        <v xml:space="preserve">   </v>
      </c>
      <c r="V362" s="106" t="str">
        <f>IF(E362=0," ",IF(E362="H",IF(H362&lt;2000,VLOOKUP(K362,Minimas!$A$15:$G$29,7),IF(AND(H362&gt;1999,H362&lt;2003),VLOOKUP(K362,Minimas!$A$15:$G$29,6),IF(AND(H362&gt;2002,H362&lt;2005),VLOOKUP(K362,Minimas!$A$15:$G$29,5),IF(AND(H362&gt;2004,H362&lt;2007),VLOOKUP(K362,Minimas!$A$15:$G$29,4),VLOOKUP(K362,Minimas!$A$15:$G$29,3))))),IF(H362&lt;2000,VLOOKUP(K362,Minimas!$H$15:$N$29,7),IF(AND(H362&gt;1999,H362&lt;2003),VLOOKUP(K362,Minimas!$H$15:$N$29,6),IF(AND(H362&gt;2002,H362&lt;2005),VLOOKUP(K362,Minimas!$H$15:$N$29,5),IF(AND(H362&gt;2004,H362&lt;2007),VLOOKUP(K362,Minimas!$H$15:$N$29,4),VLOOKUP(K362,Minimas!$H$15:$N$29,3)))))))</f>
        <v xml:space="preserve"> </v>
      </c>
      <c r="W362" s="107" t="str">
        <f t="shared" si="52"/>
        <v/>
      </c>
      <c r="X362" s="42"/>
      <c r="Y362" s="42"/>
      <c r="AB362" s="113" t="e">
        <f>T362-HLOOKUP(V362,Minimas!$C$3:$CD$12,2,FALSE)</f>
        <v>#VALUE!</v>
      </c>
      <c r="AC362" s="113" t="e">
        <f>T362-HLOOKUP(V362,Minimas!$C$3:$CD$12,3,FALSE)</f>
        <v>#VALUE!</v>
      </c>
      <c r="AD362" s="113" t="e">
        <f>T362-HLOOKUP(V362,Minimas!$C$3:$CD$12,4,FALSE)</f>
        <v>#VALUE!</v>
      </c>
      <c r="AE362" s="113" t="e">
        <f>T362-HLOOKUP(V362,Minimas!$C$3:$CD$12,5,FALSE)</f>
        <v>#VALUE!</v>
      </c>
      <c r="AF362" s="113" t="e">
        <f>T362-HLOOKUP(V362,Minimas!$C$3:$CD$12,6,FALSE)</f>
        <v>#VALUE!</v>
      </c>
      <c r="AG362" s="113" t="e">
        <f>T362-HLOOKUP(V362,Minimas!$C$3:$CD$12,7,FALSE)</f>
        <v>#VALUE!</v>
      </c>
      <c r="AH362" s="113" t="e">
        <f>T362-HLOOKUP(V362,Minimas!$C$3:$CD$12,8,FALSE)</f>
        <v>#VALUE!</v>
      </c>
      <c r="AI362" s="113" t="e">
        <f>T362-HLOOKUP(V362,Minimas!$C$3:$CD$12,9,FALSE)</f>
        <v>#VALUE!</v>
      </c>
      <c r="AJ362" s="113" t="e">
        <f>T362-HLOOKUP(V362,Minimas!$C$3:$CD$12,10,FALSE)</f>
        <v>#VALUE!</v>
      </c>
      <c r="AK362" s="114" t="str">
        <f t="shared" si="53"/>
        <v xml:space="preserve"> </v>
      </c>
      <c r="AL362" s="114"/>
      <c r="AM362" s="114" t="str">
        <f t="shared" si="54"/>
        <v xml:space="preserve"> </v>
      </c>
      <c r="AN362" s="114" t="str">
        <f t="shared" si="55"/>
        <v xml:space="preserve"> </v>
      </c>
      <c r="AO362" s="40"/>
      <c r="AP362" s="40"/>
      <c r="AQ362" s="40"/>
      <c r="AR362" s="40"/>
      <c r="AS362" s="40"/>
      <c r="AT362" s="40"/>
      <c r="AU362" s="40"/>
      <c r="AV362" s="40"/>
      <c r="AW362" s="40"/>
      <c r="AX362" s="40"/>
      <c r="AY362" s="40"/>
      <c r="AZ362" s="40"/>
      <c r="BA362" s="40"/>
      <c r="BB362" s="40"/>
      <c r="BC362" s="40"/>
      <c r="BD362" s="40"/>
      <c r="BE362" s="40"/>
      <c r="BF362" s="40"/>
      <c r="BG362" s="40"/>
      <c r="BH362" s="40"/>
      <c r="BI362" s="40"/>
      <c r="BJ362" s="40"/>
      <c r="BK362" s="40"/>
      <c r="BL362" s="40"/>
      <c r="BM362" s="40"/>
      <c r="BN362" s="40"/>
      <c r="BO362" s="40"/>
      <c r="BP362" s="40"/>
      <c r="BQ362" s="40"/>
      <c r="BR362" s="40"/>
      <c r="BS362" s="40"/>
      <c r="BT362" s="40"/>
      <c r="BU362" s="40"/>
      <c r="BV362" s="40"/>
      <c r="BW362" s="40"/>
      <c r="BX362" s="40"/>
      <c r="BY362" s="40"/>
      <c r="BZ362" s="40"/>
      <c r="CA362" s="40"/>
      <c r="CB362" s="40"/>
      <c r="CC362" s="40"/>
      <c r="CD362" s="40"/>
      <c r="CE362" s="40"/>
      <c r="CF362" s="40"/>
      <c r="CG362" s="40"/>
      <c r="CH362" s="40"/>
      <c r="CI362" s="40"/>
      <c r="CJ362" s="40"/>
      <c r="CK362" s="40"/>
      <c r="CL362" s="40"/>
      <c r="CM362" s="40"/>
      <c r="CN362" s="40"/>
      <c r="CO362" s="40"/>
      <c r="CP362" s="40"/>
      <c r="CQ362" s="40"/>
      <c r="CR362" s="40"/>
      <c r="CS362" s="40"/>
      <c r="CT362" s="40"/>
      <c r="CU362" s="40"/>
      <c r="CV362" s="40"/>
      <c r="CW362" s="40"/>
      <c r="CX362" s="40"/>
      <c r="CY362" s="40"/>
      <c r="CZ362" s="40"/>
      <c r="DA362" s="40"/>
      <c r="DB362" s="40"/>
      <c r="DC362" s="40"/>
    </row>
    <row r="363" spans="2:107" s="5" customFormat="1" ht="30" customHeight="1" x14ac:dyDescent="0.2">
      <c r="B363" s="83"/>
      <c r="C363" s="86"/>
      <c r="D363" s="87"/>
      <c r="E363" s="89"/>
      <c r="F363" s="117"/>
      <c r="G363" s="118"/>
      <c r="H363" s="91"/>
      <c r="I363" s="94"/>
      <c r="J363" s="95"/>
      <c r="K363" s="81"/>
      <c r="L363" s="100"/>
      <c r="M363" s="101"/>
      <c r="N363" s="101"/>
      <c r="O363" s="102" t="str">
        <f t="shared" si="48"/>
        <v/>
      </c>
      <c r="P363" s="100"/>
      <c r="Q363" s="101"/>
      <c r="R363" s="101"/>
      <c r="S363" s="102" t="str">
        <f t="shared" si="49"/>
        <v/>
      </c>
      <c r="T363" s="104" t="str">
        <f t="shared" si="50"/>
        <v/>
      </c>
      <c r="U363" s="105" t="str">
        <f t="shared" si="51"/>
        <v xml:space="preserve">   </v>
      </c>
      <c r="V363" s="106" t="str">
        <f>IF(E363=0," ",IF(E363="H",IF(H363&lt;2000,VLOOKUP(K363,Minimas!$A$15:$G$29,7),IF(AND(H363&gt;1999,H363&lt;2003),VLOOKUP(K363,Minimas!$A$15:$G$29,6),IF(AND(H363&gt;2002,H363&lt;2005),VLOOKUP(K363,Minimas!$A$15:$G$29,5),IF(AND(H363&gt;2004,H363&lt;2007),VLOOKUP(K363,Minimas!$A$15:$G$29,4),VLOOKUP(K363,Minimas!$A$15:$G$29,3))))),IF(H363&lt;2000,VLOOKUP(K363,Minimas!$H$15:$N$29,7),IF(AND(H363&gt;1999,H363&lt;2003),VLOOKUP(K363,Minimas!$H$15:$N$29,6),IF(AND(H363&gt;2002,H363&lt;2005),VLOOKUP(K363,Minimas!$H$15:$N$29,5),IF(AND(H363&gt;2004,H363&lt;2007),VLOOKUP(K363,Minimas!$H$15:$N$29,4),VLOOKUP(K363,Minimas!$H$15:$N$29,3)))))))</f>
        <v xml:space="preserve"> </v>
      </c>
      <c r="W363" s="107" t="str">
        <f t="shared" si="52"/>
        <v/>
      </c>
      <c r="X363" s="42"/>
      <c r="Y363" s="42"/>
      <c r="AB363" s="113" t="e">
        <f>T363-HLOOKUP(V363,Minimas!$C$3:$CD$12,2,FALSE)</f>
        <v>#VALUE!</v>
      </c>
      <c r="AC363" s="113" t="e">
        <f>T363-HLOOKUP(V363,Minimas!$C$3:$CD$12,3,FALSE)</f>
        <v>#VALUE!</v>
      </c>
      <c r="AD363" s="113" t="e">
        <f>T363-HLOOKUP(V363,Minimas!$C$3:$CD$12,4,FALSE)</f>
        <v>#VALUE!</v>
      </c>
      <c r="AE363" s="113" t="e">
        <f>T363-HLOOKUP(V363,Minimas!$C$3:$CD$12,5,FALSE)</f>
        <v>#VALUE!</v>
      </c>
      <c r="AF363" s="113" t="e">
        <f>T363-HLOOKUP(V363,Minimas!$C$3:$CD$12,6,FALSE)</f>
        <v>#VALUE!</v>
      </c>
      <c r="AG363" s="113" t="e">
        <f>T363-HLOOKUP(V363,Minimas!$C$3:$CD$12,7,FALSE)</f>
        <v>#VALUE!</v>
      </c>
      <c r="AH363" s="113" t="e">
        <f>T363-HLOOKUP(V363,Minimas!$C$3:$CD$12,8,FALSE)</f>
        <v>#VALUE!</v>
      </c>
      <c r="AI363" s="113" t="e">
        <f>T363-HLOOKUP(V363,Minimas!$C$3:$CD$12,9,FALSE)</f>
        <v>#VALUE!</v>
      </c>
      <c r="AJ363" s="113" t="e">
        <f>T363-HLOOKUP(V363,Minimas!$C$3:$CD$12,10,FALSE)</f>
        <v>#VALUE!</v>
      </c>
      <c r="AK363" s="114" t="str">
        <f t="shared" si="53"/>
        <v xml:space="preserve"> </v>
      </c>
      <c r="AL363" s="114"/>
      <c r="AM363" s="114" t="str">
        <f t="shared" si="54"/>
        <v xml:space="preserve"> </v>
      </c>
      <c r="AN363" s="114" t="str">
        <f t="shared" si="55"/>
        <v xml:space="preserve"> </v>
      </c>
      <c r="AO363" s="40"/>
      <c r="AP363" s="40"/>
      <c r="AQ363" s="40"/>
      <c r="AR363" s="40"/>
      <c r="AS363" s="40"/>
      <c r="AT363" s="40"/>
      <c r="AU363" s="40"/>
      <c r="AV363" s="40"/>
      <c r="AW363" s="40"/>
      <c r="AX363" s="40"/>
      <c r="AY363" s="40"/>
      <c r="AZ363" s="40"/>
      <c r="BA363" s="40"/>
      <c r="BB363" s="40"/>
      <c r="BC363" s="40"/>
      <c r="BD363" s="40"/>
      <c r="BE363" s="40"/>
      <c r="BF363" s="40"/>
      <c r="BG363" s="40"/>
      <c r="BH363" s="40"/>
      <c r="BI363" s="40"/>
      <c r="BJ363" s="40"/>
      <c r="BK363" s="40"/>
      <c r="BL363" s="40"/>
      <c r="BM363" s="40"/>
      <c r="BN363" s="40"/>
      <c r="BO363" s="40"/>
      <c r="BP363" s="40"/>
      <c r="BQ363" s="40"/>
      <c r="BR363" s="40"/>
      <c r="BS363" s="40"/>
      <c r="BT363" s="40"/>
      <c r="BU363" s="40"/>
      <c r="BV363" s="40"/>
      <c r="BW363" s="40"/>
      <c r="BX363" s="40"/>
      <c r="BY363" s="40"/>
      <c r="BZ363" s="40"/>
      <c r="CA363" s="40"/>
      <c r="CB363" s="40"/>
      <c r="CC363" s="40"/>
      <c r="CD363" s="40"/>
      <c r="CE363" s="40"/>
      <c r="CF363" s="40"/>
      <c r="CG363" s="40"/>
      <c r="CH363" s="40"/>
      <c r="CI363" s="40"/>
      <c r="CJ363" s="40"/>
      <c r="CK363" s="40"/>
      <c r="CL363" s="40"/>
      <c r="CM363" s="40"/>
      <c r="CN363" s="40"/>
      <c r="CO363" s="40"/>
      <c r="CP363" s="40"/>
      <c r="CQ363" s="40"/>
      <c r="CR363" s="40"/>
      <c r="CS363" s="40"/>
      <c r="CT363" s="40"/>
      <c r="CU363" s="40"/>
      <c r="CV363" s="40"/>
      <c r="CW363" s="40"/>
      <c r="CX363" s="40"/>
      <c r="CY363" s="40"/>
      <c r="CZ363" s="40"/>
      <c r="DA363" s="40"/>
      <c r="DB363" s="40"/>
      <c r="DC363" s="40"/>
    </row>
    <row r="364" spans="2:107" s="5" customFormat="1" ht="30" customHeight="1" x14ac:dyDescent="0.2">
      <c r="B364" s="83"/>
      <c r="C364" s="86"/>
      <c r="D364" s="87"/>
      <c r="E364" s="89"/>
      <c r="F364" s="117"/>
      <c r="G364" s="118"/>
      <c r="H364" s="91"/>
      <c r="I364" s="94"/>
      <c r="J364" s="95"/>
      <c r="K364" s="81"/>
      <c r="L364" s="100"/>
      <c r="M364" s="101"/>
      <c r="N364" s="101"/>
      <c r="O364" s="102" t="str">
        <f t="shared" si="48"/>
        <v/>
      </c>
      <c r="P364" s="100"/>
      <c r="Q364" s="101"/>
      <c r="R364" s="101"/>
      <c r="S364" s="102" t="str">
        <f t="shared" si="49"/>
        <v/>
      </c>
      <c r="T364" s="104" t="str">
        <f t="shared" si="50"/>
        <v/>
      </c>
      <c r="U364" s="105" t="str">
        <f t="shared" si="51"/>
        <v xml:space="preserve">   </v>
      </c>
      <c r="V364" s="106" t="str">
        <f>IF(E364=0," ",IF(E364="H",IF(H364&lt;2000,VLOOKUP(K364,Minimas!$A$15:$G$29,7),IF(AND(H364&gt;1999,H364&lt;2003),VLOOKUP(K364,Minimas!$A$15:$G$29,6),IF(AND(H364&gt;2002,H364&lt;2005),VLOOKUP(K364,Minimas!$A$15:$G$29,5),IF(AND(H364&gt;2004,H364&lt;2007),VLOOKUP(K364,Minimas!$A$15:$G$29,4),VLOOKUP(K364,Minimas!$A$15:$G$29,3))))),IF(H364&lt;2000,VLOOKUP(K364,Minimas!$H$15:$N$29,7),IF(AND(H364&gt;1999,H364&lt;2003),VLOOKUP(K364,Minimas!$H$15:$N$29,6),IF(AND(H364&gt;2002,H364&lt;2005),VLOOKUP(K364,Minimas!$H$15:$N$29,5),IF(AND(H364&gt;2004,H364&lt;2007),VLOOKUP(K364,Minimas!$H$15:$N$29,4),VLOOKUP(K364,Minimas!$H$15:$N$29,3)))))))</f>
        <v xml:space="preserve"> </v>
      </c>
      <c r="W364" s="107" t="str">
        <f t="shared" si="52"/>
        <v/>
      </c>
      <c r="X364" s="42"/>
      <c r="Y364" s="42"/>
      <c r="AB364" s="113" t="e">
        <f>T364-HLOOKUP(V364,Minimas!$C$3:$CD$12,2,FALSE)</f>
        <v>#VALUE!</v>
      </c>
      <c r="AC364" s="113" t="e">
        <f>T364-HLOOKUP(V364,Minimas!$C$3:$CD$12,3,FALSE)</f>
        <v>#VALUE!</v>
      </c>
      <c r="AD364" s="113" t="e">
        <f>T364-HLOOKUP(V364,Minimas!$C$3:$CD$12,4,FALSE)</f>
        <v>#VALUE!</v>
      </c>
      <c r="AE364" s="113" t="e">
        <f>T364-HLOOKUP(V364,Minimas!$C$3:$CD$12,5,FALSE)</f>
        <v>#VALUE!</v>
      </c>
      <c r="AF364" s="113" t="e">
        <f>T364-HLOOKUP(V364,Minimas!$C$3:$CD$12,6,FALSE)</f>
        <v>#VALUE!</v>
      </c>
      <c r="AG364" s="113" t="e">
        <f>T364-HLOOKUP(V364,Minimas!$C$3:$CD$12,7,FALSE)</f>
        <v>#VALUE!</v>
      </c>
      <c r="AH364" s="113" t="e">
        <f>T364-HLOOKUP(V364,Minimas!$C$3:$CD$12,8,FALSE)</f>
        <v>#VALUE!</v>
      </c>
      <c r="AI364" s="113" t="e">
        <f>T364-HLOOKUP(V364,Minimas!$C$3:$CD$12,9,FALSE)</f>
        <v>#VALUE!</v>
      </c>
      <c r="AJ364" s="113" t="e">
        <f>T364-HLOOKUP(V364,Minimas!$C$3:$CD$12,10,FALSE)</f>
        <v>#VALUE!</v>
      </c>
      <c r="AK364" s="114" t="str">
        <f t="shared" si="53"/>
        <v xml:space="preserve"> </v>
      </c>
      <c r="AL364" s="114"/>
      <c r="AM364" s="114" t="str">
        <f t="shared" si="54"/>
        <v xml:space="preserve"> </v>
      </c>
      <c r="AN364" s="114" t="str">
        <f t="shared" si="55"/>
        <v xml:space="preserve"> </v>
      </c>
      <c r="AO364" s="40"/>
      <c r="AP364" s="40"/>
      <c r="AQ364" s="40"/>
      <c r="AR364" s="40"/>
      <c r="AS364" s="40"/>
      <c r="AT364" s="40"/>
      <c r="AU364" s="40"/>
      <c r="AV364" s="40"/>
      <c r="AW364" s="40"/>
      <c r="AX364" s="40"/>
      <c r="AY364" s="40"/>
      <c r="AZ364" s="40"/>
      <c r="BA364" s="40"/>
      <c r="BB364" s="40"/>
      <c r="BC364" s="40"/>
      <c r="BD364" s="40"/>
      <c r="BE364" s="40"/>
      <c r="BF364" s="40"/>
      <c r="BG364" s="40"/>
      <c r="BH364" s="40"/>
      <c r="BI364" s="40"/>
      <c r="BJ364" s="40"/>
      <c r="BK364" s="40"/>
      <c r="BL364" s="40"/>
      <c r="BM364" s="40"/>
      <c r="BN364" s="40"/>
      <c r="BO364" s="40"/>
      <c r="BP364" s="40"/>
      <c r="BQ364" s="40"/>
      <c r="BR364" s="40"/>
      <c r="BS364" s="40"/>
      <c r="BT364" s="40"/>
      <c r="BU364" s="40"/>
      <c r="BV364" s="40"/>
      <c r="BW364" s="40"/>
      <c r="BX364" s="40"/>
      <c r="BY364" s="40"/>
      <c r="BZ364" s="40"/>
      <c r="CA364" s="40"/>
      <c r="CB364" s="40"/>
      <c r="CC364" s="40"/>
      <c r="CD364" s="40"/>
      <c r="CE364" s="40"/>
      <c r="CF364" s="40"/>
      <c r="CG364" s="40"/>
      <c r="CH364" s="40"/>
      <c r="CI364" s="40"/>
      <c r="CJ364" s="40"/>
      <c r="CK364" s="40"/>
      <c r="CL364" s="40"/>
      <c r="CM364" s="40"/>
      <c r="CN364" s="40"/>
      <c r="CO364" s="40"/>
      <c r="CP364" s="40"/>
      <c r="CQ364" s="40"/>
      <c r="CR364" s="40"/>
      <c r="CS364" s="40"/>
      <c r="CT364" s="40"/>
      <c r="CU364" s="40"/>
      <c r="CV364" s="40"/>
      <c r="CW364" s="40"/>
      <c r="CX364" s="40"/>
      <c r="CY364" s="40"/>
      <c r="CZ364" s="40"/>
      <c r="DA364" s="40"/>
      <c r="DB364" s="40"/>
      <c r="DC364" s="40"/>
    </row>
    <row r="365" spans="2:107" s="5" customFormat="1" ht="30" customHeight="1" x14ac:dyDescent="0.2">
      <c r="B365" s="83"/>
      <c r="C365" s="86"/>
      <c r="D365" s="87"/>
      <c r="E365" s="89"/>
      <c r="F365" s="117"/>
      <c r="G365" s="118"/>
      <c r="H365" s="91"/>
      <c r="I365" s="94"/>
      <c r="J365" s="95"/>
      <c r="K365" s="81"/>
      <c r="L365" s="100"/>
      <c r="M365" s="101"/>
      <c r="N365" s="101"/>
      <c r="O365" s="102" t="str">
        <f t="shared" si="48"/>
        <v/>
      </c>
      <c r="P365" s="100"/>
      <c r="Q365" s="101"/>
      <c r="R365" s="101"/>
      <c r="S365" s="102" t="str">
        <f t="shared" si="49"/>
        <v/>
      </c>
      <c r="T365" s="104" t="str">
        <f t="shared" si="50"/>
        <v/>
      </c>
      <c r="U365" s="105" t="str">
        <f t="shared" si="51"/>
        <v xml:space="preserve">   </v>
      </c>
      <c r="V365" s="106" t="str">
        <f>IF(E365=0," ",IF(E365="H",IF(H365&lt;2000,VLOOKUP(K365,Minimas!$A$15:$G$29,7),IF(AND(H365&gt;1999,H365&lt;2003),VLOOKUP(K365,Minimas!$A$15:$G$29,6),IF(AND(H365&gt;2002,H365&lt;2005),VLOOKUP(K365,Minimas!$A$15:$G$29,5),IF(AND(H365&gt;2004,H365&lt;2007),VLOOKUP(K365,Minimas!$A$15:$G$29,4),VLOOKUP(K365,Minimas!$A$15:$G$29,3))))),IF(H365&lt;2000,VLOOKUP(K365,Minimas!$H$15:$N$29,7),IF(AND(H365&gt;1999,H365&lt;2003),VLOOKUP(K365,Minimas!$H$15:$N$29,6),IF(AND(H365&gt;2002,H365&lt;2005),VLOOKUP(K365,Minimas!$H$15:$N$29,5),IF(AND(H365&gt;2004,H365&lt;2007),VLOOKUP(K365,Minimas!$H$15:$N$29,4),VLOOKUP(K365,Minimas!$H$15:$N$29,3)))))))</f>
        <v xml:space="preserve"> </v>
      </c>
      <c r="W365" s="107" t="str">
        <f t="shared" si="52"/>
        <v/>
      </c>
      <c r="X365" s="42"/>
      <c r="Y365" s="42"/>
      <c r="AB365" s="113" t="e">
        <f>T365-HLOOKUP(V365,Minimas!$C$3:$CD$12,2,FALSE)</f>
        <v>#VALUE!</v>
      </c>
      <c r="AC365" s="113" t="e">
        <f>T365-HLOOKUP(V365,Minimas!$C$3:$CD$12,3,FALSE)</f>
        <v>#VALUE!</v>
      </c>
      <c r="AD365" s="113" t="e">
        <f>T365-HLOOKUP(V365,Minimas!$C$3:$CD$12,4,FALSE)</f>
        <v>#VALUE!</v>
      </c>
      <c r="AE365" s="113" t="e">
        <f>T365-HLOOKUP(V365,Minimas!$C$3:$CD$12,5,FALSE)</f>
        <v>#VALUE!</v>
      </c>
      <c r="AF365" s="113" t="e">
        <f>T365-HLOOKUP(V365,Minimas!$C$3:$CD$12,6,FALSE)</f>
        <v>#VALUE!</v>
      </c>
      <c r="AG365" s="113" t="e">
        <f>T365-HLOOKUP(V365,Minimas!$C$3:$CD$12,7,FALSE)</f>
        <v>#VALUE!</v>
      </c>
      <c r="AH365" s="113" t="e">
        <f>T365-HLOOKUP(V365,Minimas!$C$3:$CD$12,8,FALSE)</f>
        <v>#VALUE!</v>
      </c>
      <c r="AI365" s="113" t="e">
        <f>T365-HLOOKUP(V365,Minimas!$C$3:$CD$12,9,FALSE)</f>
        <v>#VALUE!</v>
      </c>
      <c r="AJ365" s="113" t="e">
        <f>T365-HLOOKUP(V365,Minimas!$C$3:$CD$12,10,FALSE)</f>
        <v>#VALUE!</v>
      </c>
      <c r="AK365" s="114" t="str">
        <f t="shared" si="53"/>
        <v xml:space="preserve"> </v>
      </c>
      <c r="AL365" s="114"/>
      <c r="AM365" s="114" t="str">
        <f t="shared" si="54"/>
        <v xml:space="preserve"> </v>
      </c>
      <c r="AN365" s="114" t="str">
        <f t="shared" si="55"/>
        <v xml:space="preserve"> </v>
      </c>
      <c r="AO365" s="40"/>
      <c r="AP365" s="40"/>
      <c r="AQ365" s="40"/>
      <c r="AR365" s="40"/>
      <c r="AS365" s="40"/>
      <c r="AT365" s="40"/>
      <c r="AU365" s="40"/>
      <c r="AV365" s="40"/>
      <c r="AW365" s="40"/>
      <c r="AX365" s="40"/>
      <c r="AY365" s="40"/>
      <c r="AZ365" s="40"/>
      <c r="BA365" s="40"/>
      <c r="BB365" s="40"/>
      <c r="BC365" s="40"/>
      <c r="BD365" s="40"/>
      <c r="BE365" s="40"/>
      <c r="BF365" s="40"/>
      <c r="BG365" s="40"/>
      <c r="BH365" s="40"/>
      <c r="BI365" s="40"/>
      <c r="BJ365" s="40"/>
      <c r="BK365" s="40"/>
      <c r="BL365" s="40"/>
      <c r="BM365" s="40"/>
      <c r="BN365" s="40"/>
      <c r="BO365" s="40"/>
      <c r="BP365" s="40"/>
      <c r="BQ365" s="40"/>
      <c r="BR365" s="40"/>
      <c r="BS365" s="40"/>
      <c r="BT365" s="40"/>
      <c r="BU365" s="40"/>
      <c r="BV365" s="40"/>
      <c r="BW365" s="40"/>
      <c r="BX365" s="40"/>
      <c r="BY365" s="40"/>
      <c r="BZ365" s="40"/>
      <c r="CA365" s="40"/>
      <c r="CB365" s="40"/>
      <c r="CC365" s="40"/>
      <c r="CD365" s="40"/>
      <c r="CE365" s="40"/>
      <c r="CF365" s="40"/>
      <c r="CG365" s="40"/>
      <c r="CH365" s="40"/>
      <c r="CI365" s="40"/>
      <c r="CJ365" s="40"/>
      <c r="CK365" s="40"/>
      <c r="CL365" s="40"/>
      <c r="CM365" s="40"/>
      <c r="CN365" s="40"/>
      <c r="CO365" s="40"/>
      <c r="CP365" s="40"/>
      <c r="CQ365" s="40"/>
      <c r="CR365" s="40"/>
      <c r="CS365" s="40"/>
      <c r="CT365" s="40"/>
      <c r="CU365" s="40"/>
      <c r="CV365" s="40"/>
      <c r="CW365" s="40"/>
      <c r="CX365" s="40"/>
      <c r="CY365" s="40"/>
      <c r="CZ365" s="40"/>
      <c r="DA365" s="40"/>
      <c r="DB365" s="40"/>
      <c r="DC365" s="40"/>
    </row>
    <row r="366" spans="2:107" s="5" customFormat="1" ht="30" customHeight="1" x14ac:dyDescent="0.2">
      <c r="B366" s="83"/>
      <c r="C366" s="86"/>
      <c r="D366" s="87"/>
      <c r="E366" s="89"/>
      <c r="F366" s="117"/>
      <c r="G366" s="118"/>
      <c r="H366" s="91"/>
      <c r="I366" s="94"/>
      <c r="J366" s="95"/>
      <c r="K366" s="81"/>
      <c r="L366" s="100"/>
      <c r="M366" s="101"/>
      <c r="N366" s="101"/>
      <c r="O366" s="102" t="str">
        <f t="shared" si="48"/>
        <v/>
      </c>
      <c r="P366" s="100"/>
      <c r="Q366" s="101"/>
      <c r="R366" s="101"/>
      <c r="S366" s="102" t="str">
        <f t="shared" si="49"/>
        <v/>
      </c>
      <c r="T366" s="104" t="str">
        <f t="shared" si="50"/>
        <v/>
      </c>
      <c r="U366" s="105" t="str">
        <f t="shared" si="51"/>
        <v xml:space="preserve">   </v>
      </c>
      <c r="V366" s="106" t="str">
        <f>IF(E366=0," ",IF(E366="H",IF(H366&lt;2000,VLOOKUP(K366,Minimas!$A$15:$G$29,7),IF(AND(H366&gt;1999,H366&lt;2003),VLOOKUP(K366,Minimas!$A$15:$G$29,6),IF(AND(H366&gt;2002,H366&lt;2005),VLOOKUP(K366,Minimas!$A$15:$G$29,5),IF(AND(H366&gt;2004,H366&lt;2007),VLOOKUP(K366,Minimas!$A$15:$G$29,4),VLOOKUP(K366,Minimas!$A$15:$G$29,3))))),IF(H366&lt;2000,VLOOKUP(K366,Minimas!$H$15:$N$29,7),IF(AND(H366&gt;1999,H366&lt;2003),VLOOKUP(K366,Minimas!$H$15:$N$29,6),IF(AND(H366&gt;2002,H366&lt;2005),VLOOKUP(K366,Minimas!$H$15:$N$29,5),IF(AND(H366&gt;2004,H366&lt;2007),VLOOKUP(K366,Minimas!$H$15:$N$29,4),VLOOKUP(K366,Minimas!$H$15:$N$29,3)))))))</f>
        <v xml:space="preserve"> </v>
      </c>
      <c r="W366" s="107" t="str">
        <f t="shared" si="52"/>
        <v/>
      </c>
      <c r="X366" s="42"/>
      <c r="Y366" s="42"/>
      <c r="AB366" s="113" t="e">
        <f>T366-HLOOKUP(V366,Minimas!$C$3:$CD$12,2,FALSE)</f>
        <v>#VALUE!</v>
      </c>
      <c r="AC366" s="113" t="e">
        <f>T366-HLOOKUP(V366,Minimas!$C$3:$CD$12,3,FALSE)</f>
        <v>#VALUE!</v>
      </c>
      <c r="AD366" s="113" t="e">
        <f>T366-HLOOKUP(V366,Minimas!$C$3:$CD$12,4,FALSE)</f>
        <v>#VALUE!</v>
      </c>
      <c r="AE366" s="113" t="e">
        <f>T366-HLOOKUP(V366,Minimas!$C$3:$CD$12,5,FALSE)</f>
        <v>#VALUE!</v>
      </c>
      <c r="AF366" s="113" t="e">
        <f>T366-HLOOKUP(V366,Minimas!$C$3:$CD$12,6,FALSE)</f>
        <v>#VALUE!</v>
      </c>
      <c r="AG366" s="113" t="e">
        <f>T366-HLOOKUP(V366,Minimas!$C$3:$CD$12,7,FALSE)</f>
        <v>#VALUE!</v>
      </c>
      <c r="AH366" s="113" t="e">
        <f>T366-HLOOKUP(V366,Minimas!$C$3:$CD$12,8,FALSE)</f>
        <v>#VALUE!</v>
      </c>
      <c r="AI366" s="113" t="e">
        <f>T366-HLOOKUP(V366,Minimas!$C$3:$CD$12,9,FALSE)</f>
        <v>#VALUE!</v>
      </c>
      <c r="AJ366" s="113" t="e">
        <f>T366-HLOOKUP(V366,Minimas!$C$3:$CD$12,10,FALSE)</f>
        <v>#VALUE!</v>
      </c>
      <c r="AK366" s="114" t="str">
        <f t="shared" si="53"/>
        <v xml:space="preserve"> </v>
      </c>
      <c r="AL366" s="114"/>
      <c r="AM366" s="114" t="str">
        <f t="shared" si="54"/>
        <v xml:space="preserve"> </v>
      </c>
      <c r="AN366" s="114" t="str">
        <f t="shared" si="55"/>
        <v xml:space="preserve"> </v>
      </c>
      <c r="AO366" s="40"/>
      <c r="AP366" s="40"/>
      <c r="AQ366" s="40"/>
      <c r="AR366" s="40"/>
      <c r="AS366" s="40"/>
      <c r="AT366" s="40"/>
      <c r="AU366" s="40"/>
      <c r="AV366" s="40"/>
      <c r="AW366" s="40"/>
      <c r="AX366" s="40"/>
      <c r="AY366" s="40"/>
      <c r="AZ366" s="40"/>
      <c r="BA366" s="40"/>
      <c r="BB366" s="40"/>
      <c r="BC366" s="40"/>
      <c r="BD366" s="40"/>
      <c r="BE366" s="40"/>
      <c r="BF366" s="40"/>
      <c r="BG366" s="40"/>
      <c r="BH366" s="40"/>
      <c r="BI366" s="40"/>
      <c r="BJ366" s="40"/>
      <c r="BK366" s="40"/>
      <c r="BL366" s="40"/>
      <c r="BM366" s="40"/>
      <c r="BN366" s="40"/>
      <c r="BO366" s="40"/>
      <c r="BP366" s="40"/>
      <c r="BQ366" s="40"/>
      <c r="BR366" s="40"/>
      <c r="BS366" s="40"/>
      <c r="BT366" s="40"/>
      <c r="BU366" s="40"/>
      <c r="BV366" s="40"/>
      <c r="BW366" s="40"/>
      <c r="BX366" s="40"/>
      <c r="BY366" s="40"/>
      <c r="BZ366" s="40"/>
      <c r="CA366" s="40"/>
      <c r="CB366" s="40"/>
      <c r="CC366" s="40"/>
      <c r="CD366" s="40"/>
      <c r="CE366" s="40"/>
      <c r="CF366" s="40"/>
      <c r="CG366" s="40"/>
      <c r="CH366" s="40"/>
      <c r="CI366" s="40"/>
      <c r="CJ366" s="40"/>
      <c r="CK366" s="40"/>
      <c r="CL366" s="40"/>
      <c r="CM366" s="40"/>
      <c r="CN366" s="40"/>
      <c r="CO366" s="40"/>
      <c r="CP366" s="40"/>
      <c r="CQ366" s="40"/>
      <c r="CR366" s="40"/>
      <c r="CS366" s="40"/>
      <c r="CT366" s="40"/>
      <c r="CU366" s="40"/>
      <c r="CV366" s="40"/>
      <c r="CW366" s="40"/>
      <c r="CX366" s="40"/>
      <c r="CY366" s="40"/>
      <c r="CZ366" s="40"/>
      <c r="DA366" s="40"/>
      <c r="DB366" s="40"/>
      <c r="DC366" s="40"/>
    </row>
    <row r="367" spans="2:107" s="5" customFormat="1" ht="30" customHeight="1" x14ac:dyDescent="0.2">
      <c r="B367" s="83"/>
      <c r="C367" s="86"/>
      <c r="D367" s="87"/>
      <c r="E367" s="89"/>
      <c r="F367" s="117"/>
      <c r="G367" s="118"/>
      <c r="H367" s="91"/>
      <c r="I367" s="94"/>
      <c r="J367" s="95"/>
      <c r="K367" s="81"/>
      <c r="L367" s="100"/>
      <c r="M367" s="101"/>
      <c r="N367" s="101"/>
      <c r="O367" s="102" t="str">
        <f t="shared" si="48"/>
        <v/>
      </c>
      <c r="P367" s="100"/>
      <c r="Q367" s="101"/>
      <c r="R367" s="101"/>
      <c r="S367" s="102" t="str">
        <f t="shared" si="49"/>
        <v/>
      </c>
      <c r="T367" s="104" t="str">
        <f t="shared" si="50"/>
        <v/>
      </c>
      <c r="U367" s="105" t="str">
        <f t="shared" si="51"/>
        <v xml:space="preserve">   </v>
      </c>
      <c r="V367" s="106" t="str">
        <f>IF(E367=0," ",IF(E367="H",IF(H367&lt;2000,VLOOKUP(K367,Minimas!$A$15:$G$29,7),IF(AND(H367&gt;1999,H367&lt;2003),VLOOKUP(K367,Minimas!$A$15:$G$29,6),IF(AND(H367&gt;2002,H367&lt;2005),VLOOKUP(K367,Minimas!$A$15:$G$29,5),IF(AND(H367&gt;2004,H367&lt;2007),VLOOKUP(K367,Minimas!$A$15:$G$29,4),VLOOKUP(K367,Minimas!$A$15:$G$29,3))))),IF(H367&lt;2000,VLOOKUP(K367,Minimas!$H$15:$N$29,7),IF(AND(H367&gt;1999,H367&lt;2003),VLOOKUP(K367,Minimas!$H$15:$N$29,6),IF(AND(H367&gt;2002,H367&lt;2005),VLOOKUP(K367,Minimas!$H$15:$N$29,5),IF(AND(H367&gt;2004,H367&lt;2007),VLOOKUP(K367,Minimas!$H$15:$N$29,4),VLOOKUP(K367,Minimas!$H$15:$N$29,3)))))))</f>
        <v xml:space="preserve"> </v>
      </c>
      <c r="W367" s="107" t="str">
        <f t="shared" si="52"/>
        <v/>
      </c>
      <c r="X367" s="42"/>
      <c r="Y367" s="42"/>
      <c r="AB367" s="113" t="e">
        <f>T367-HLOOKUP(V367,Minimas!$C$3:$CD$12,2,FALSE)</f>
        <v>#VALUE!</v>
      </c>
      <c r="AC367" s="113" t="e">
        <f>T367-HLOOKUP(V367,Minimas!$C$3:$CD$12,3,FALSE)</f>
        <v>#VALUE!</v>
      </c>
      <c r="AD367" s="113" t="e">
        <f>T367-HLOOKUP(V367,Minimas!$C$3:$CD$12,4,FALSE)</f>
        <v>#VALUE!</v>
      </c>
      <c r="AE367" s="113" t="e">
        <f>T367-HLOOKUP(V367,Minimas!$C$3:$CD$12,5,FALSE)</f>
        <v>#VALUE!</v>
      </c>
      <c r="AF367" s="113" t="e">
        <f>T367-HLOOKUP(V367,Minimas!$C$3:$CD$12,6,FALSE)</f>
        <v>#VALUE!</v>
      </c>
      <c r="AG367" s="113" t="e">
        <f>T367-HLOOKUP(V367,Minimas!$C$3:$CD$12,7,FALSE)</f>
        <v>#VALUE!</v>
      </c>
      <c r="AH367" s="113" t="e">
        <f>T367-HLOOKUP(V367,Minimas!$C$3:$CD$12,8,FALSE)</f>
        <v>#VALUE!</v>
      </c>
      <c r="AI367" s="113" t="e">
        <f>T367-HLOOKUP(V367,Minimas!$C$3:$CD$12,9,FALSE)</f>
        <v>#VALUE!</v>
      </c>
      <c r="AJ367" s="113" t="e">
        <f>T367-HLOOKUP(V367,Minimas!$C$3:$CD$12,10,FALSE)</f>
        <v>#VALUE!</v>
      </c>
      <c r="AK367" s="114" t="str">
        <f t="shared" si="53"/>
        <v xml:space="preserve"> </v>
      </c>
      <c r="AL367" s="114"/>
      <c r="AM367" s="114" t="str">
        <f t="shared" si="54"/>
        <v xml:space="preserve"> </v>
      </c>
      <c r="AN367" s="114" t="str">
        <f t="shared" si="55"/>
        <v xml:space="preserve"> </v>
      </c>
      <c r="AO367" s="40"/>
      <c r="AP367" s="40"/>
      <c r="AQ367" s="40"/>
      <c r="AR367" s="40"/>
      <c r="AS367" s="40"/>
      <c r="AT367" s="40"/>
      <c r="AU367" s="40"/>
      <c r="AV367" s="40"/>
      <c r="AW367" s="40"/>
      <c r="AX367" s="40"/>
      <c r="AY367" s="40"/>
      <c r="AZ367" s="40"/>
      <c r="BA367" s="40"/>
      <c r="BB367" s="40"/>
      <c r="BC367" s="40"/>
      <c r="BD367" s="40"/>
      <c r="BE367" s="40"/>
      <c r="BF367" s="40"/>
      <c r="BG367" s="40"/>
      <c r="BH367" s="40"/>
      <c r="BI367" s="40"/>
      <c r="BJ367" s="40"/>
      <c r="BK367" s="40"/>
      <c r="BL367" s="40"/>
      <c r="BM367" s="40"/>
      <c r="BN367" s="40"/>
      <c r="BO367" s="40"/>
      <c r="BP367" s="40"/>
      <c r="BQ367" s="40"/>
      <c r="BR367" s="40"/>
      <c r="BS367" s="40"/>
      <c r="BT367" s="40"/>
      <c r="BU367" s="40"/>
      <c r="BV367" s="40"/>
      <c r="BW367" s="40"/>
      <c r="BX367" s="40"/>
      <c r="BY367" s="40"/>
      <c r="BZ367" s="40"/>
      <c r="CA367" s="40"/>
      <c r="CB367" s="40"/>
      <c r="CC367" s="40"/>
      <c r="CD367" s="40"/>
      <c r="CE367" s="40"/>
      <c r="CF367" s="40"/>
      <c r="CG367" s="40"/>
      <c r="CH367" s="40"/>
      <c r="CI367" s="40"/>
      <c r="CJ367" s="40"/>
      <c r="CK367" s="40"/>
      <c r="CL367" s="40"/>
      <c r="CM367" s="40"/>
      <c r="CN367" s="40"/>
      <c r="CO367" s="40"/>
      <c r="CP367" s="40"/>
      <c r="CQ367" s="40"/>
      <c r="CR367" s="40"/>
      <c r="CS367" s="40"/>
      <c r="CT367" s="40"/>
      <c r="CU367" s="40"/>
      <c r="CV367" s="40"/>
      <c r="CW367" s="40"/>
      <c r="CX367" s="40"/>
      <c r="CY367" s="40"/>
      <c r="CZ367" s="40"/>
      <c r="DA367" s="40"/>
      <c r="DB367" s="40"/>
      <c r="DC367" s="40"/>
    </row>
    <row r="368" spans="2:107" s="5" customFormat="1" ht="30" customHeight="1" x14ac:dyDescent="0.2">
      <c r="B368" s="83"/>
      <c r="C368" s="86"/>
      <c r="D368" s="87"/>
      <c r="E368" s="89"/>
      <c r="F368" s="117"/>
      <c r="G368" s="118"/>
      <c r="H368" s="91"/>
      <c r="I368" s="94"/>
      <c r="J368" s="95"/>
      <c r="K368" s="81"/>
      <c r="L368" s="100"/>
      <c r="M368" s="101"/>
      <c r="N368" s="101"/>
      <c r="O368" s="102" t="str">
        <f t="shared" si="48"/>
        <v/>
      </c>
      <c r="P368" s="100"/>
      <c r="Q368" s="101"/>
      <c r="R368" s="101"/>
      <c r="S368" s="102" t="str">
        <f t="shared" si="49"/>
        <v/>
      </c>
      <c r="T368" s="104" t="str">
        <f t="shared" si="50"/>
        <v/>
      </c>
      <c r="U368" s="105" t="str">
        <f t="shared" si="51"/>
        <v xml:space="preserve">   </v>
      </c>
      <c r="V368" s="106" t="str">
        <f>IF(E368=0," ",IF(E368="H",IF(H368&lt;2000,VLOOKUP(K368,Minimas!$A$15:$G$29,7),IF(AND(H368&gt;1999,H368&lt;2003),VLOOKUP(K368,Minimas!$A$15:$G$29,6),IF(AND(H368&gt;2002,H368&lt;2005),VLOOKUP(K368,Minimas!$A$15:$G$29,5),IF(AND(H368&gt;2004,H368&lt;2007),VLOOKUP(K368,Minimas!$A$15:$G$29,4),VLOOKUP(K368,Minimas!$A$15:$G$29,3))))),IF(H368&lt;2000,VLOOKUP(K368,Minimas!$H$15:$N$29,7),IF(AND(H368&gt;1999,H368&lt;2003),VLOOKUP(K368,Minimas!$H$15:$N$29,6),IF(AND(H368&gt;2002,H368&lt;2005),VLOOKUP(K368,Minimas!$H$15:$N$29,5),IF(AND(H368&gt;2004,H368&lt;2007),VLOOKUP(K368,Minimas!$H$15:$N$29,4),VLOOKUP(K368,Minimas!$H$15:$N$29,3)))))))</f>
        <v xml:space="preserve"> </v>
      </c>
      <c r="W368" s="107" t="str">
        <f t="shared" si="52"/>
        <v/>
      </c>
      <c r="X368" s="42"/>
      <c r="Y368" s="42"/>
      <c r="AB368" s="113" t="e">
        <f>T368-HLOOKUP(V368,Minimas!$C$3:$CD$12,2,FALSE)</f>
        <v>#VALUE!</v>
      </c>
      <c r="AC368" s="113" t="e">
        <f>T368-HLOOKUP(V368,Minimas!$C$3:$CD$12,3,FALSE)</f>
        <v>#VALUE!</v>
      </c>
      <c r="AD368" s="113" t="e">
        <f>T368-HLOOKUP(V368,Minimas!$C$3:$CD$12,4,FALSE)</f>
        <v>#VALUE!</v>
      </c>
      <c r="AE368" s="113" t="e">
        <f>T368-HLOOKUP(V368,Minimas!$C$3:$CD$12,5,FALSE)</f>
        <v>#VALUE!</v>
      </c>
      <c r="AF368" s="113" t="e">
        <f>T368-HLOOKUP(V368,Minimas!$C$3:$CD$12,6,FALSE)</f>
        <v>#VALUE!</v>
      </c>
      <c r="AG368" s="113" t="e">
        <f>T368-HLOOKUP(V368,Minimas!$C$3:$CD$12,7,FALSE)</f>
        <v>#VALUE!</v>
      </c>
      <c r="AH368" s="113" t="e">
        <f>T368-HLOOKUP(V368,Minimas!$C$3:$CD$12,8,FALSE)</f>
        <v>#VALUE!</v>
      </c>
      <c r="AI368" s="113" t="e">
        <f>T368-HLOOKUP(V368,Minimas!$C$3:$CD$12,9,FALSE)</f>
        <v>#VALUE!</v>
      </c>
      <c r="AJ368" s="113" t="e">
        <f>T368-HLOOKUP(V368,Minimas!$C$3:$CD$12,10,FALSE)</f>
        <v>#VALUE!</v>
      </c>
      <c r="AK368" s="114" t="str">
        <f t="shared" si="53"/>
        <v xml:space="preserve"> </v>
      </c>
      <c r="AL368" s="114"/>
      <c r="AM368" s="114" t="str">
        <f t="shared" si="54"/>
        <v xml:space="preserve"> </v>
      </c>
      <c r="AN368" s="114" t="str">
        <f t="shared" si="55"/>
        <v xml:space="preserve"> </v>
      </c>
      <c r="AO368" s="40"/>
      <c r="AP368" s="40"/>
      <c r="AQ368" s="40"/>
      <c r="AR368" s="40"/>
      <c r="AS368" s="40"/>
      <c r="AT368" s="40"/>
      <c r="AU368" s="40"/>
      <c r="AV368" s="40"/>
      <c r="AW368" s="40"/>
      <c r="AX368" s="40"/>
      <c r="AY368" s="40"/>
      <c r="AZ368" s="40"/>
      <c r="BA368" s="40"/>
      <c r="BB368" s="40"/>
      <c r="BC368" s="40"/>
      <c r="BD368" s="40"/>
      <c r="BE368" s="40"/>
      <c r="BF368" s="40"/>
      <c r="BG368" s="40"/>
      <c r="BH368" s="40"/>
      <c r="BI368" s="40"/>
      <c r="BJ368" s="40"/>
      <c r="BK368" s="40"/>
      <c r="BL368" s="40"/>
      <c r="BM368" s="40"/>
      <c r="BN368" s="40"/>
      <c r="BO368" s="40"/>
      <c r="BP368" s="40"/>
      <c r="BQ368" s="40"/>
      <c r="BR368" s="40"/>
      <c r="BS368" s="40"/>
      <c r="BT368" s="40"/>
      <c r="BU368" s="40"/>
      <c r="BV368" s="40"/>
      <c r="BW368" s="40"/>
      <c r="BX368" s="40"/>
      <c r="BY368" s="40"/>
      <c r="BZ368" s="40"/>
      <c r="CA368" s="40"/>
      <c r="CB368" s="40"/>
      <c r="CC368" s="40"/>
      <c r="CD368" s="40"/>
      <c r="CE368" s="40"/>
      <c r="CF368" s="40"/>
      <c r="CG368" s="40"/>
      <c r="CH368" s="40"/>
      <c r="CI368" s="40"/>
      <c r="CJ368" s="40"/>
      <c r="CK368" s="40"/>
      <c r="CL368" s="40"/>
      <c r="CM368" s="40"/>
      <c r="CN368" s="40"/>
      <c r="CO368" s="40"/>
      <c r="CP368" s="40"/>
      <c r="CQ368" s="40"/>
      <c r="CR368" s="40"/>
      <c r="CS368" s="40"/>
      <c r="CT368" s="40"/>
      <c r="CU368" s="40"/>
      <c r="CV368" s="40"/>
      <c r="CW368" s="40"/>
      <c r="CX368" s="40"/>
      <c r="CY368" s="40"/>
      <c r="CZ368" s="40"/>
      <c r="DA368" s="40"/>
      <c r="DB368" s="40"/>
      <c r="DC368" s="40"/>
    </row>
    <row r="369" spans="2:107" s="5" customFormat="1" ht="30" customHeight="1" x14ac:dyDescent="0.2">
      <c r="B369" s="83"/>
      <c r="C369" s="86"/>
      <c r="D369" s="87"/>
      <c r="E369" s="89"/>
      <c r="F369" s="117"/>
      <c r="G369" s="118"/>
      <c r="H369" s="91"/>
      <c r="I369" s="94"/>
      <c r="J369" s="95"/>
      <c r="K369" s="81"/>
      <c r="L369" s="100"/>
      <c r="M369" s="101"/>
      <c r="N369" s="101"/>
      <c r="O369" s="102" t="str">
        <f t="shared" si="48"/>
        <v/>
      </c>
      <c r="P369" s="100"/>
      <c r="Q369" s="101"/>
      <c r="R369" s="101"/>
      <c r="S369" s="102" t="str">
        <f t="shared" si="49"/>
        <v/>
      </c>
      <c r="T369" s="104" t="str">
        <f t="shared" si="50"/>
        <v/>
      </c>
      <c r="U369" s="105" t="str">
        <f t="shared" si="51"/>
        <v xml:space="preserve">   </v>
      </c>
      <c r="V369" s="106" t="str">
        <f>IF(E369=0," ",IF(E369="H",IF(H369&lt;2000,VLOOKUP(K369,Minimas!$A$15:$G$29,7),IF(AND(H369&gt;1999,H369&lt;2003),VLOOKUP(K369,Minimas!$A$15:$G$29,6),IF(AND(H369&gt;2002,H369&lt;2005),VLOOKUP(K369,Minimas!$A$15:$G$29,5),IF(AND(H369&gt;2004,H369&lt;2007),VLOOKUP(K369,Minimas!$A$15:$G$29,4),VLOOKUP(K369,Minimas!$A$15:$G$29,3))))),IF(H369&lt;2000,VLOOKUP(K369,Minimas!$H$15:$N$29,7),IF(AND(H369&gt;1999,H369&lt;2003),VLOOKUP(K369,Minimas!$H$15:$N$29,6),IF(AND(H369&gt;2002,H369&lt;2005),VLOOKUP(K369,Minimas!$H$15:$N$29,5),IF(AND(H369&gt;2004,H369&lt;2007),VLOOKUP(K369,Minimas!$H$15:$N$29,4),VLOOKUP(K369,Minimas!$H$15:$N$29,3)))))))</f>
        <v xml:space="preserve"> </v>
      </c>
      <c r="W369" s="107" t="str">
        <f t="shared" si="52"/>
        <v/>
      </c>
      <c r="X369" s="42"/>
      <c r="Y369" s="42"/>
      <c r="AB369" s="113" t="e">
        <f>T369-HLOOKUP(V369,Minimas!$C$3:$CD$12,2,FALSE)</f>
        <v>#VALUE!</v>
      </c>
      <c r="AC369" s="113" t="e">
        <f>T369-HLOOKUP(V369,Minimas!$C$3:$CD$12,3,FALSE)</f>
        <v>#VALUE!</v>
      </c>
      <c r="AD369" s="113" t="e">
        <f>T369-HLOOKUP(V369,Minimas!$C$3:$CD$12,4,FALSE)</f>
        <v>#VALUE!</v>
      </c>
      <c r="AE369" s="113" t="e">
        <f>T369-HLOOKUP(V369,Minimas!$C$3:$CD$12,5,FALSE)</f>
        <v>#VALUE!</v>
      </c>
      <c r="AF369" s="113" t="e">
        <f>T369-HLOOKUP(V369,Minimas!$C$3:$CD$12,6,FALSE)</f>
        <v>#VALUE!</v>
      </c>
      <c r="AG369" s="113" t="e">
        <f>T369-HLOOKUP(V369,Minimas!$C$3:$CD$12,7,FALSE)</f>
        <v>#VALUE!</v>
      </c>
      <c r="AH369" s="113" t="e">
        <f>T369-HLOOKUP(V369,Minimas!$C$3:$CD$12,8,FALSE)</f>
        <v>#VALUE!</v>
      </c>
      <c r="AI369" s="113" t="e">
        <f>T369-HLOOKUP(V369,Minimas!$C$3:$CD$12,9,FALSE)</f>
        <v>#VALUE!</v>
      </c>
      <c r="AJ369" s="113" t="e">
        <f>T369-HLOOKUP(V369,Minimas!$C$3:$CD$12,10,FALSE)</f>
        <v>#VALUE!</v>
      </c>
      <c r="AK369" s="114" t="str">
        <f t="shared" si="53"/>
        <v xml:space="preserve"> </v>
      </c>
      <c r="AL369" s="114"/>
      <c r="AM369" s="114" t="str">
        <f t="shared" si="54"/>
        <v xml:space="preserve"> </v>
      </c>
      <c r="AN369" s="114" t="str">
        <f t="shared" si="55"/>
        <v xml:space="preserve"> </v>
      </c>
      <c r="AO369" s="40"/>
      <c r="AP369" s="40"/>
      <c r="AQ369" s="40"/>
      <c r="AR369" s="40"/>
      <c r="AS369" s="40"/>
      <c r="AT369" s="40"/>
      <c r="AU369" s="40"/>
      <c r="AV369" s="40"/>
      <c r="AW369" s="40"/>
      <c r="AX369" s="40"/>
      <c r="AY369" s="40"/>
      <c r="AZ369" s="40"/>
      <c r="BA369" s="40"/>
      <c r="BB369" s="40"/>
      <c r="BC369" s="40"/>
      <c r="BD369" s="40"/>
      <c r="BE369" s="40"/>
      <c r="BF369" s="40"/>
      <c r="BG369" s="40"/>
      <c r="BH369" s="40"/>
      <c r="BI369" s="40"/>
      <c r="BJ369" s="40"/>
      <c r="BK369" s="40"/>
      <c r="BL369" s="40"/>
      <c r="BM369" s="40"/>
      <c r="BN369" s="40"/>
      <c r="BO369" s="40"/>
      <c r="BP369" s="40"/>
      <c r="BQ369" s="40"/>
      <c r="BR369" s="40"/>
      <c r="BS369" s="40"/>
      <c r="BT369" s="40"/>
      <c r="BU369" s="40"/>
      <c r="BV369" s="40"/>
      <c r="BW369" s="40"/>
      <c r="BX369" s="40"/>
      <c r="BY369" s="40"/>
      <c r="BZ369" s="40"/>
      <c r="CA369" s="40"/>
      <c r="CB369" s="40"/>
      <c r="CC369" s="40"/>
      <c r="CD369" s="40"/>
      <c r="CE369" s="40"/>
      <c r="CF369" s="40"/>
      <c r="CG369" s="40"/>
      <c r="CH369" s="40"/>
      <c r="CI369" s="40"/>
      <c r="CJ369" s="40"/>
      <c r="CK369" s="40"/>
      <c r="CL369" s="40"/>
      <c r="CM369" s="40"/>
      <c r="CN369" s="40"/>
      <c r="CO369" s="40"/>
      <c r="CP369" s="40"/>
      <c r="CQ369" s="40"/>
      <c r="CR369" s="40"/>
      <c r="CS369" s="40"/>
      <c r="CT369" s="40"/>
      <c r="CU369" s="40"/>
      <c r="CV369" s="40"/>
      <c r="CW369" s="40"/>
      <c r="CX369" s="40"/>
      <c r="CY369" s="40"/>
      <c r="CZ369" s="40"/>
      <c r="DA369" s="40"/>
      <c r="DB369" s="40"/>
      <c r="DC369" s="40"/>
    </row>
    <row r="370" spans="2:107" s="5" customFormat="1" ht="30" customHeight="1" x14ac:dyDescent="0.2">
      <c r="B370" s="83"/>
      <c r="C370" s="86"/>
      <c r="D370" s="87"/>
      <c r="E370" s="89"/>
      <c r="F370" s="117"/>
      <c r="G370" s="118"/>
      <c r="H370" s="91"/>
      <c r="I370" s="94"/>
      <c r="J370" s="95"/>
      <c r="K370" s="81"/>
      <c r="L370" s="100"/>
      <c r="M370" s="101"/>
      <c r="N370" s="101"/>
      <c r="O370" s="102" t="str">
        <f t="shared" si="48"/>
        <v/>
      </c>
      <c r="P370" s="100"/>
      <c r="Q370" s="101"/>
      <c r="R370" s="101"/>
      <c r="S370" s="102" t="str">
        <f t="shared" si="49"/>
        <v/>
      </c>
      <c r="T370" s="104" t="str">
        <f t="shared" si="50"/>
        <v/>
      </c>
      <c r="U370" s="105" t="str">
        <f t="shared" si="51"/>
        <v xml:space="preserve">   </v>
      </c>
      <c r="V370" s="106" t="str">
        <f>IF(E370=0," ",IF(E370="H",IF(H370&lt;2000,VLOOKUP(K370,Minimas!$A$15:$G$29,7),IF(AND(H370&gt;1999,H370&lt;2003),VLOOKUP(K370,Minimas!$A$15:$G$29,6),IF(AND(H370&gt;2002,H370&lt;2005),VLOOKUP(K370,Minimas!$A$15:$G$29,5),IF(AND(H370&gt;2004,H370&lt;2007),VLOOKUP(K370,Minimas!$A$15:$G$29,4),VLOOKUP(K370,Minimas!$A$15:$G$29,3))))),IF(H370&lt;2000,VLOOKUP(K370,Minimas!$H$15:$N$29,7),IF(AND(H370&gt;1999,H370&lt;2003),VLOOKUP(K370,Minimas!$H$15:$N$29,6),IF(AND(H370&gt;2002,H370&lt;2005),VLOOKUP(K370,Minimas!$H$15:$N$29,5),IF(AND(H370&gt;2004,H370&lt;2007),VLOOKUP(K370,Minimas!$H$15:$N$29,4),VLOOKUP(K370,Minimas!$H$15:$N$29,3)))))))</f>
        <v xml:space="preserve"> </v>
      </c>
      <c r="W370" s="107" t="str">
        <f t="shared" si="52"/>
        <v/>
      </c>
      <c r="X370" s="42"/>
      <c r="Y370" s="42"/>
      <c r="AB370" s="113" t="e">
        <f>T370-HLOOKUP(V370,Minimas!$C$3:$CD$12,2,FALSE)</f>
        <v>#VALUE!</v>
      </c>
      <c r="AC370" s="113" t="e">
        <f>T370-HLOOKUP(V370,Minimas!$C$3:$CD$12,3,FALSE)</f>
        <v>#VALUE!</v>
      </c>
      <c r="AD370" s="113" t="e">
        <f>T370-HLOOKUP(V370,Minimas!$C$3:$CD$12,4,FALSE)</f>
        <v>#VALUE!</v>
      </c>
      <c r="AE370" s="113" t="e">
        <f>T370-HLOOKUP(V370,Minimas!$C$3:$CD$12,5,FALSE)</f>
        <v>#VALUE!</v>
      </c>
      <c r="AF370" s="113" t="e">
        <f>T370-HLOOKUP(V370,Minimas!$C$3:$CD$12,6,FALSE)</f>
        <v>#VALUE!</v>
      </c>
      <c r="AG370" s="113" t="e">
        <f>T370-HLOOKUP(V370,Minimas!$C$3:$CD$12,7,FALSE)</f>
        <v>#VALUE!</v>
      </c>
      <c r="AH370" s="113" t="e">
        <f>T370-HLOOKUP(V370,Minimas!$C$3:$CD$12,8,FALSE)</f>
        <v>#VALUE!</v>
      </c>
      <c r="AI370" s="113" t="e">
        <f>T370-HLOOKUP(V370,Minimas!$C$3:$CD$12,9,FALSE)</f>
        <v>#VALUE!</v>
      </c>
      <c r="AJ370" s="113" t="e">
        <f>T370-HLOOKUP(V370,Minimas!$C$3:$CD$12,10,FALSE)</f>
        <v>#VALUE!</v>
      </c>
      <c r="AK370" s="114" t="str">
        <f t="shared" si="53"/>
        <v xml:space="preserve"> </v>
      </c>
      <c r="AL370" s="114"/>
      <c r="AM370" s="114" t="str">
        <f t="shared" si="54"/>
        <v xml:space="preserve"> </v>
      </c>
      <c r="AN370" s="114" t="str">
        <f t="shared" si="55"/>
        <v xml:space="preserve"> </v>
      </c>
      <c r="AO370" s="40"/>
      <c r="AP370" s="40"/>
      <c r="AQ370" s="40"/>
      <c r="AR370" s="40"/>
      <c r="AS370" s="40"/>
      <c r="AT370" s="40"/>
      <c r="AU370" s="40"/>
      <c r="AV370" s="40"/>
      <c r="AW370" s="40"/>
      <c r="AX370" s="40"/>
      <c r="AY370" s="40"/>
      <c r="AZ370" s="40"/>
      <c r="BA370" s="40"/>
      <c r="BB370" s="40"/>
      <c r="BC370" s="40"/>
      <c r="BD370" s="40"/>
      <c r="BE370" s="40"/>
      <c r="BF370" s="40"/>
      <c r="BG370" s="40"/>
      <c r="BH370" s="40"/>
      <c r="BI370" s="40"/>
      <c r="BJ370" s="40"/>
      <c r="BK370" s="40"/>
      <c r="BL370" s="40"/>
      <c r="BM370" s="40"/>
      <c r="BN370" s="40"/>
      <c r="BO370" s="40"/>
      <c r="BP370" s="40"/>
      <c r="BQ370" s="40"/>
      <c r="BR370" s="40"/>
      <c r="BS370" s="40"/>
      <c r="BT370" s="40"/>
      <c r="BU370" s="40"/>
      <c r="BV370" s="40"/>
      <c r="BW370" s="40"/>
      <c r="BX370" s="40"/>
      <c r="BY370" s="40"/>
      <c r="BZ370" s="40"/>
      <c r="CA370" s="40"/>
      <c r="CB370" s="40"/>
      <c r="CC370" s="40"/>
      <c r="CD370" s="40"/>
      <c r="CE370" s="40"/>
      <c r="CF370" s="40"/>
      <c r="CG370" s="40"/>
      <c r="CH370" s="40"/>
      <c r="CI370" s="40"/>
      <c r="CJ370" s="40"/>
      <c r="CK370" s="40"/>
      <c r="CL370" s="40"/>
      <c r="CM370" s="40"/>
      <c r="CN370" s="40"/>
      <c r="CO370" s="40"/>
      <c r="CP370" s="40"/>
      <c r="CQ370" s="40"/>
      <c r="CR370" s="40"/>
      <c r="CS370" s="40"/>
      <c r="CT370" s="40"/>
      <c r="CU370" s="40"/>
      <c r="CV370" s="40"/>
      <c r="CW370" s="40"/>
      <c r="CX370" s="40"/>
      <c r="CY370" s="40"/>
      <c r="CZ370" s="40"/>
      <c r="DA370" s="40"/>
      <c r="DB370" s="40"/>
      <c r="DC370" s="40"/>
    </row>
    <row r="371" spans="2:107" s="5" customFormat="1" ht="30" customHeight="1" x14ac:dyDescent="0.2">
      <c r="B371" s="83"/>
      <c r="C371" s="86"/>
      <c r="D371" s="87"/>
      <c r="E371" s="89"/>
      <c r="F371" s="117"/>
      <c r="G371" s="118"/>
      <c r="H371" s="91"/>
      <c r="I371" s="94"/>
      <c r="J371" s="95"/>
      <c r="K371" s="81"/>
      <c r="L371" s="100"/>
      <c r="M371" s="101"/>
      <c r="N371" s="101"/>
      <c r="O371" s="102" t="str">
        <f t="shared" si="48"/>
        <v/>
      </c>
      <c r="P371" s="100"/>
      <c r="Q371" s="101"/>
      <c r="R371" s="101"/>
      <c r="S371" s="102" t="str">
        <f t="shared" si="49"/>
        <v/>
      </c>
      <c r="T371" s="104" t="str">
        <f t="shared" si="50"/>
        <v/>
      </c>
      <c r="U371" s="105" t="str">
        <f t="shared" si="51"/>
        <v xml:space="preserve">   </v>
      </c>
      <c r="V371" s="106" t="str">
        <f>IF(E371=0," ",IF(E371="H",IF(H371&lt;2000,VLOOKUP(K371,Minimas!$A$15:$G$29,7),IF(AND(H371&gt;1999,H371&lt;2003),VLOOKUP(K371,Minimas!$A$15:$G$29,6),IF(AND(H371&gt;2002,H371&lt;2005),VLOOKUP(K371,Minimas!$A$15:$G$29,5),IF(AND(H371&gt;2004,H371&lt;2007),VLOOKUP(K371,Minimas!$A$15:$G$29,4),VLOOKUP(K371,Minimas!$A$15:$G$29,3))))),IF(H371&lt;2000,VLOOKUP(K371,Minimas!$H$15:$N$29,7),IF(AND(H371&gt;1999,H371&lt;2003),VLOOKUP(K371,Minimas!$H$15:$N$29,6),IF(AND(H371&gt;2002,H371&lt;2005),VLOOKUP(K371,Minimas!$H$15:$N$29,5),IF(AND(H371&gt;2004,H371&lt;2007),VLOOKUP(K371,Minimas!$H$15:$N$29,4),VLOOKUP(K371,Minimas!$H$15:$N$29,3)))))))</f>
        <v xml:space="preserve"> </v>
      </c>
      <c r="W371" s="107" t="str">
        <f t="shared" si="52"/>
        <v/>
      </c>
      <c r="X371" s="42"/>
      <c r="Y371" s="42"/>
      <c r="AB371" s="113" t="e">
        <f>T371-HLOOKUP(V371,Minimas!$C$3:$CD$12,2,FALSE)</f>
        <v>#VALUE!</v>
      </c>
      <c r="AC371" s="113" t="e">
        <f>T371-HLOOKUP(V371,Minimas!$C$3:$CD$12,3,FALSE)</f>
        <v>#VALUE!</v>
      </c>
      <c r="AD371" s="113" t="e">
        <f>T371-HLOOKUP(V371,Minimas!$C$3:$CD$12,4,FALSE)</f>
        <v>#VALUE!</v>
      </c>
      <c r="AE371" s="113" t="e">
        <f>T371-HLOOKUP(V371,Minimas!$C$3:$CD$12,5,FALSE)</f>
        <v>#VALUE!</v>
      </c>
      <c r="AF371" s="113" t="e">
        <f>T371-HLOOKUP(V371,Minimas!$C$3:$CD$12,6,FALSE)</f>
        <v>#VALUE!</v>
      </c>
      <c r="AG371" s="113" t="e">
        <f>T371-HLOOKUP(V371,Minimas!$C$3:$CD$12,7,FALSE)</f>
        <v>#VALUE!</v>
      </c>
      <c r="AH371" s="113" t="e">
        <f>T371-HLOOKUP(V371,Minimas!$C$3:$CD$12,8,FALSE)</f>
        <v>#VALUE!</v>
      </c>
      <c r="AI371" s="113" t="e">
        <f>T371-HLOOKUP(V371,Minimas!$C$3:$CD$12,9,FALSE)</f>
        <v>#VALUE!</v>
      </c>
      <c r="AJ371" s="113" t="e">
        <f>T371-HLOOKUP(V371,Minimas!$C$3:$CD$12,10,FALSE)</f>
        <v>#VALUE!</v>
      </c>
      <c r="AK371" s="114" t="str">
        <f t="shared" si="53"/>
        <v xml:space="preserve"> </v>
      </c>
      <c r="AL371" s="114"/>
      <c r="AM371" s="114" t="str">
        <f t="shared" si="54"/>
        <v xml:space="preserve"> </v>
      </c>
      <c r="AN371" s="114" t="str">
        <f t="shared" si="55"/>
        <v xml:space="preserve"> </v>
      </c>
      <c r="AO371" s="40"/>
      <c r="AP371" s="40"/>
      <c r="AQ371" s="40"/>
      <c r="AR371" s="40"/>
      <c r="AS371" s="40"/>
      <c r="AT371" s="40"/>
      <c r="AU371" s="40"/>
      <c r="AV371" s="40"/>
      <c r="AW371" s="40"/>
      <c r="AX371" s="40"/>
      <c r="AY371" s="40"/>
      <c r="AZ371" s="40"/>
      <c r="BA371" s="40"/>
      <c r="BB371" s="40"/>
      <c r="BC371" s="40"/>
      <c r="BD371" s="40"/>
      <c r="BE371" s="40"/>
      <c r="BF371" s="40"/>
      <c r="BG371" s="40"/>
      <c r="BH371" s="40"/>
      <c r="BI371" s="40"/>
      <c r="BJ371" s="40"/>
      <c r="BK371" s="40"/>
      <c r="BL371" s="40"/>
      <c r="BM371" s="40"/>
      <c r="BN371" s="40"/>
      <c r="BO371" s="40"/>
      <c r="BP371" s="40"/>
      <c r="BQ371" s="40"/>
      <c r="BR371" s="40"/>
      <c r="BS371" s="40"/>
      <c r="BT371" s="40"/>
      <c r="BU371" s="40"/>
      <c r="BV371" s="40"/>
      <c r="BW371" s="40"/>
      <c r="BX371" s="40"/>
      <c r="BY371" s="40"/>
      <c r="BZ371" s="40"/>
      <c r="CA371" s="40"/>
      <c r="CB371" s="40"/>
      <c r="CC371" s="40"/>
      <c r="CD371" s="40"/>
      <c r="CE371" s="40"/>
      <c r="CF371" s="40"/>
      <c r="CG371" s="40"/>
      <c r="CH371" s="40"/>
      <c r="CI371" s="40"/>
      <c r="CJ371" s="40"/>
      <c r="CK371" s="40"/>
      <c r="CL371" s="40"/>
      <c r="CM371" s="40"/>
      <c r="CN371" s="40"/>
      <c r="CO371" s="40"/>
      <c r="CP371" s="40"/>
      <c r="CQ371" s="40"/>
      <c r="CR371" s="40"/>
      <c r="CS371" s="40"/>
      <c r="CT371" s="40"/>
      <c r="CU371" s="40"/>
      <c r="CV371" s="40"/>
      <c r="CW371" s="40"/>
      <c r="CX371" s="40"/>
      <c r="CY371" s="40"/>
      <c r="CZ371" s="40"/>
      <c r="DA371" s="40"/>
      <c r="DB371" s="40"/>
      <c r="DC371" s="40"/>
    </row>
    <row r="372" spans="2:107" s="5" customFormat="1" ht="30" customHeight="1" x14ac:dyDescent="0.2">
      <c r="B372" s="83"/>
      <c r="C372" s="86"/>
      <c r="D372" s="87"/>
      <c r="E372" s="89"/>
      <c r="F372" s="117"/>
      <c r="G372" s="118"/>
      <c r="H372" s="91"/>
      <c r="I372" s="94"/>
      <c r="J372" s="95"/>
      <c r="K372" s="81"/>
      <c r="L372" s="100"/>
      <c r="M372" s="101"/>
      <c r="N372" s="101"/>
      <c r="O372" s="102" t="str">
        <f t="shared" si="48"/>
        <v/>
      </c>
      <c r="P372" s="100"/>
      <c r="Q372" s="101"/>
      <c r="R372" s="101"/>
      <c r="S372" s="102" t="str">
        <f t="shared" si="49"/>
        <v/>
      </c>
      <c r="T372" s="104" t="str">
        <f t="shared" si="50"/>
        <v/>
      </c>
      <c r="U372" s="105" t="str">
        <f t="shared" si="51"/>
        <v xml:space="preserve">   </v>
      </c>
      <c r="V372" s="106" t="str">
        <f>IF(E372=0," ",IF(E372="H",IF(H372&lt;2000,VLOOKUP(K372,Minimas!$A$15:$G$29,7),IF(AND(H372&gt;1999,H372&lt;2003),VLOOKUP(K372,Minimas!$A$15:$G$29,6),IF(AND(H372&gt;2002,H372&lt;2005),VLOOKUP(K372,Minimas!$A$15:$G$29,5),IF(AND(H372&gt;2004,H372&lt;2007),VLOOKUP(K372,Minimas!$A$15:$G$29,4),VLOOKUP(K372,Minimas!$A$15:$G$29,3))))),IF(H372&lt;2000,VLOOKUP(K372,Minimas!$H$15:$N$29,7),IF(AND(H372&gt;1999,H372&lt;2003),VLOOKUP(K372,Minimas!$H$15:$N$29,6),IF(AND(H372&gt;2002,H372&lt;2005),VLOOKUP(K372,Minimas!$H$15:$N$29,5),IF(AND(H372&gt;2004,H372&lt;2007),VLOOKUP(K372,Minimas!$H$15:$N$29,4),VLOOKUP(K372,Minimas!$H$15:$N$29,3)))))))</f>
        <v xml:space="preserve"> </v>
      </c>
      <c r="W372" s="107" t="str">
        <f t="shared" si="52"/>
        <v/>
      </c>
      <c r="X372" s="42"/>
      <c r="Y372" s="42"/>
      <c r="AB372" s="113" t="e">
        <f>T372-HLOOKUP(V372,Minimas!$C$3:$CD$12,2,FALSE)</f>
        <v>#VALUE!</v>
      </c>
      <c r="AC372" s="113" t="e">
        <f>T372-HLOOKUP(V372,Minimas!$C$3:$CD$12,3,FALSE)</f>
        <v>#VALUE!</v>
      </c>
      <c r="AD372" s="113" t="e">
        <f>T372-HLOOKUP(V372,Minimas!$C$3:$CD$12,4,FALSE)</f>
        <v>#VALUE!</v>
      </c>
      <c r="AE372" s="113" t="e">
        <f>T372-HLOOKUP(V372,Minimas!$C$3:$CD$12,5,FALSE)</f>
        <v>#VALUE!</v>
      </c>
      <c r="AF372" s="113" t="e">
        <f>T372-HLOOKUP(V372,Minimas!$C$3:$CD$12,6,FALSE)</f>
        <v>#VALUE!</v>
      </c>
      <c r="AG372" s="113" t="e">
        <f>T372-HLOOKUP(V372,Minimas!$C$3:$CD$12,7,FALSE)</f>
        <v>#VALUE!</v>
      </c>
      <c r="AH372" s="113" t="e">
        <f>T372-HLOOKUP(V372,Minimas!$C$3:$CD$12,8,FALSE)</f>
        <v>#VALUE!</v>
      </c>
      <c r="AI372" s="113" t="e">
        <f>T372-HLOOKUP(V372,Minimas!$C$3:$CD$12,9,FALSE)</f>
        <v>#VALUE!</v>
      </c>
      <c r="AJ372" s="113" t="e">
        <f>T372-HLOOKUP(V372,Minimas!$C$3:$CD$12,10,FALSE)</f>
        <v>#VALUE!</v>
      </c>
      <c r="AK372" s="114" t="str">
        <f t="shared" si="53"/>
        <v xml:space="preserve"> </v>
      </c>
      <c r="AL372" s="114"/>
      <c r="AM372" s="114" t="str">
        <f t="shared" si="54"/>
        <v xml:space="preserve"> </v>
      </c>
      <c r="AN372" s="114" t="str">
        <f t="shared" si="55"/>
        <v xml:space="preserve"> </v>
      </c>
      <c r="AO372" s="40"/>
      <c r="AP372" s="40"/>
      <c r="AQ372" s="40"/>
      <c r="AR372" s="40"/>
      <c r="AS372" s="40"/>
      <c r="AT372" s="40"/>
      <c r="AU372" s="40"/>
      <c r="AV372" s="40"/>
      <c r="AW372" s="40"/>
      <c r="AX372" s="40"/>
      <c r="AY372" s="40"/>
      <c r="AZ372" s="40"/>
      <c r="BA372" s="40"/>
      <c r="BB372" s="40"/>
      <c r="BC372" s="40"/>
      <c r="BD372" s="40"/>
      <c r="BE372" s="40"/>
      <c r="BF372" s="40"/>
      <c r="BG372" s="40"/>
      <c r="BH372" s="40"/>
      <c r="BI372" s="40"/>
      <c r="BJ372" s="40"/>
      <c r="BK372" s="40"/>
      <c r="BL372" s="40"/>
      <c r="BM372" s="40"/>
      <c r="BN372" s="40"/>
      <c r="BO372" s="40"/>
      <c r="BP372" s="40"/>
      <c r="BQ372" s="40"/>
      <c r="BR372" s="40"/>
      <c r="BS372" s="40"/>
      <c r="BT372" s="40"/>
      <c r="BU372" s="40"/>
      <c r="BV372" s="40"/>
      <c r="BW372" s="40"/>
      <c r="BX372" s="40"/>
      <c r="BY372" s="40"/>
      <c r="BZ372" s="40"/>
      <c r="CA372" s="40"/>
      <c r="CB372" s="40"/>
      <c r="CC372" s="40"/>
      <c r="CD372" s="40"/>
      <c r="CE372" s="40"/>
      <c r="CF372" s="40"/>
      <c r="CG372" s="40"/>
      <c r="CH372" s="40"/>
      <c r="CI372" s="40"/>
      <c r="CJ372" s="40"/>
      <c r="CK372" s="40"/>
      <c r="CL372" s="40"/>
      <c r="CM372" s="40"/>
      <c r="CN372" s="40"/>
      <c r="CO372" s="40"/>
      <c r="CP372" s="40"/>
      <c r="CQ372" s="40"/>
      <c r="CR372" s="40"/>
      <c r="CS372" s="40"/>
      <c r="CT372" s="40"/>
      <c r="CU372" s="40"/>
      <c r="CV372" s="40"/>
      <c r="CW372" s="40"/>
      <c r="CX372" s="40"/>
      <c r="CY372" s="40"/>
      <c r="CZ372" s="40"/>
      <c r="DA372" s="40"/>
      <c r="DB372" s="40"/>
      <c r="DC372" s="40"/>
    </row>
    <row r="373" spans="2:107" s="5" customFormat="1" ht="30" customHeight="1" x14ac:dyDescent="0.2">
      <c r="B373" s="83"/>
      <c r="C373" s="86"/>
      <c r="D373" s="87"/>
      <c r="E373" s="89"/>
      <c r="F373" s="117"/>
      <c r="G373" s="118"/>
      <c r="H373" s="91"/>
      <c r="I373" s="94"/>
      <c r="J373" s="95"/>
      <c r="K373" s="81"/>
      <c r="L373" s="100"/>
      <c r="M373" s="101"/>
      <c r="N373" s="101"/>
      <c r="O373" s="102" t="str">
        <f t="shared" si="48"/>
        <v/>
      </c>
      <c r="P373" s="100"/>
      <c r="Q373" s="101"/>
      <c r="R373" s="101"/>
      <c r="S373" s="102" t="str">
        <f t="shared" si="49"/>
        <v/>
      </c>
      <c r="T373" s="104" t="str">
        <f t="shared" si="50"/>
        <v/>
      </c>
      <c r="U373" s="105" t="str">
        <f t="shared" si="51"/>
        <v xml:space="preserve">   </v>
      </c>
      <c r="V373" s="106" t="str">
        <f>IF(E373=0," ",IF(E373="H",IF(H373&lt;2000,VLOOKUP(K373,Minimas!$A$15:$G$29,7),IF(AND(H373&gt;1999,H373&lt;2003),VLOOKUP(K373,Minimas!$A$15:$G$29,6),IF(AND(H373&gt;2002,H373&lt;2005),VLOOKUP(K373,Minimas!$A$15:$G$29,5),IF(AND(H373&gt;2004,H373&lt;2007),VLOOKUP(K373,Minimas!$A$15:$G$29,4),VLOOKUP(K373,Minimas!$A$15:$G$29,3))))),IF(H373&lt;2000,VLOOKUP(K373,Minimas!$H$15:$N$29,7),IF(AND(H373&gt;1999,H373&lt;2003),VLOOKUP(K373,Minimas!$H$15:$N$29,6),IF(AND(H373&gt;2002,H373&lt;2005),VLOOKUP(K373,Minimas!$H$15:$N$29,5),IF(AND(H373&gt;2004,H373&lt;2007),VLOOKUP(K373,Minimas!$H$15:$N$29,4),VLOOKUP(K373,Minimas!$H$15:$N$29,3)))))))</f>
        <v xml:space="preserve"> </v>
      </c>
      <c r="W373" s="107" t="str">
        <f t="shared" si="52"/>
        <v/>
      </c>
      <c r="X373" s="42"/>
      <c r="Y373" s="42"/>
      <c r="AB373" s="113" t="e">
        <f>T373-HLOOKUP(V373,Minimas!$C$3:$CD$12,2,FALSE)</f>
        <v>#VALUE!</v>
      </c>
      <c r="AC373" s="113" t="e">
        <f>T373-HLOOKUP(V373,Minimas!$C$3:$CD$12,3,FALSE)</f>
        <v>#VALUE!</v>
      </c>
      <c r="AD373" s="113" t="e">
        <f>T373-HLOOKUP(V373,Minimas!$C$3:$CD$12,4,FALSE)</f>
        <v>#VALUE!</v>
      </c>
      <c r="AE373" s="113" t="e">
        <f>T373-HLOOKUP(V373,Minimas!$C$3:$CD$12,5,FALSE)</f>
        <v>#VALUE!</v>
      </c>
      <c r="AF373" s="113" t="e">
        <f>T373-HLOOKUP(V373,Minimas!$C$3:$CD$12,6,FALSE)</f>
        <v>#VALUE!</v>
      </c>
      <c r="AG373" s="113" t="e">
        <f>T373-HLOOKUP(V373,Minimas!$C$3:$CD$12,7,FALSE)</f>
        <v>#VALUE!</v>
      </c>
      <c r="AH373" s="113" t="e">
        <f>T373-HLOOKUP(V373,Minimas!$C$3:$CD$12,8,FALSE)</f>
        <v>#VALUE!</v>
      </c>
      <c r="AI373" s="113" t="e">
        <f>T373-HLOOKUP(V373,Minimas!$C$3:$CD$12,9,FALSE)</f>
        <v>#VALUE!</v>
      </c>
      <c r="AJ373" s="113" t="e">
        <f>T373-HLOOKUP(V373,Minimas!$C$3:$CD$12,10,FALSE)</f>
        <v>#VALUE!</v>
      </c>
      <c r="AK373" s="114" t="str">
        <f t="shared" si="53"/>
        <v xml:space="preserve"> </v>
      </c>
      <c r="AL373" s="114"/>
      <c r="AM373" s="114" t="str">
        <f t="shared" si="54"/>
        <v xml:space="preserve"> </v>
      </c>
      <c r="AN373" s="114" t="str">
        <f t="shared" si="55"/>
        <v xml:space="preserve"> </v>
      </c>
      <c r="AO373" s="40"/>
      <c r="AP373" s="40"/>
      <c r="AQ373" s="40"/>
      <c r="AR373" s="40"/>
      <c r="AS373" s="40"/>
      <c r="AT373" s="40"/>
      <c r="AU373" s="40"/>
      <c r="AV373" s="40"/>
      <c r="AW373" s="40"/>
      <c r="AX373" s="40"/>
      <c r="AY373" s="40"/>
      <c r="AZ373" s="40"/>
      <c r="BA373" s="40"/>
      <c r="BB373" s="40"/>
      <c r="BC373" s="40"/>
      <c r="BD373" s="40"/>
      <c r="BE373" s="40"/>
      <c r="BF373" s="40"/>
      <c r="BG373" s="40"/>
      <c r="BH373" s="40"/>
      <c r="BI373" s="40"/>
      <c r="BJ373" s="40"/>
      <c r="BK373" s="40"/>
      <c r="BL373" s="40"/>
      <c r="BM373" s="40"/>
      <c r="BN373" s="40"/>
      <c r="BO373" s="40"/>
      <c r="BP373" s="40"/>
      <c r="BQ373" s="40"/>
      <c r="BR373" s="40"/>
      <c r="BS373" s="40"/>
      <c r="BT373" s="40"/>
      <c r="BU373" s="40"/>
      <c r="BV373" s="40"/>
      <c r="BW373" s="40"/>
      <c r="BX373" s="40"/>
      <c r="BY373" s="40"/>
      <c r="BZ373" s="40"/>
      <c r="CA373" s="40"/>
      <c r="CB373" s="40"/>
      <c r="CC373" s="40"/>
      <c r="CD373" s="40"/>
      <c r="CE373" s="40"/>
      <c r="CF373" s="40"/>
      <c r="CG373" s="40"/>
      <c r="CH373" s="40"/>
      <c r="CI373" s="40"/>
      <c r="CJ373" s="40"/>
      <c r="CK373" s="40"/>
      <c r="CL373" s="40"/>
      <c r="CM373" s="40"/>
      <c r="CN373" s="40"/>
      <c r="CO373" s="40"/>
      <c r="CP373" s="40"/>
      <c r="CQ373" s="40"/>
      <c r="CR373" s="40"/>
      <c r="CS373" s="40"/>
      <c r="CT373" s="40"/>
      <c r="CU373" s="40"/>
      <c r="CV373" s="40"/>
      <c r="CW373" s="40"/>
      <c r="CX373" s="40"/>
      <c r="CY373" s="40"/>
      <c r="CZ373" s="40"/>
      <c r="DA373" s="40"/>
      <c r="DB373" s="40"/>
      <c r="DC373" s="40"/>
    </row>
    <row r="374" spans="2:107" s="5" customFormat="1" ht="30" customHeight="1" x14ac:dyDescent="0.2">
      <c r="B374" s="83"/>
      <c r="C374" s="86"/>
      <c r="D374" s="87"/>
      <c r="E374" s="89"/>
      <c r="F374" s="117"/>
      <c r="G374" s="118"/>
      <c r="H374" s="91"/>
      <c r="I374" s="94"/>
      <c r="J374" s="95"/>
      <c r="K374" s="81"/>
      <c r="L374" s="100"/>
      <c r="M374" s="101"/>
      <c r="N374" s="101"/>
      <c r="O374" s="102" t="str">
        <f t="shared" si="48"/>
        <v/>
      </c>
      <c r="P374" s="100"/>
      <c r="Q374" s="101"/>
      <c r="R374" s="101"/>
      <c r="S374" s="102" t="str">
        <f t="shared" si="49"/>
        <v/>
      </c>
      <c r="T374" s="104" t="str">
        <f t="shared" si="50"/>
        <v/>
      </c>
      <c r="U374" s="105" t="str">
        <f t="shared" si="51"/>
        <v xml:space="preserve">   </v>
      </c>
      <c r="V374" s="106" t="str">
        <f>IF(E374=0," ",IF(E374="H",IF(H374&lt;2000,VLOOKUP(K374,Minimas!$A$15:$G$29,7),IF(AND(H374&gt;1999,H374&lt;2003),VLOOKUP(K374,Minimas!$A$15:$G$29,6),IF(AND(H374&gt;2002,H374&lt;2005),VLOOKUP(K374,Minimas!$A$15:$G$29,5),IF(AND(H374&gt;2004,H374&lt;2007),VLOOKUP(K374,Minimas!$A$15:$G$29,4),VLOOKUP(K374,Minimas!$A$15:$G$29,3))))),IF(H374&lt;2000,VLOOKUP(K374,Minimas!$H$15:$N$29,7),IF(AND(H374&gt;1999,H374&lt;2003),VLOOKUP(K374,Minimas!$H$15:$N$29,6),IF(AND(H374&gt;2002,H374&lt;2005),VLOOKUP(K374,Minimas!$H$15:$N$29,5),IF(AND(H374&gt;2004,H374&lt;2007),VLOOKUP(K374,Minimas!$H$15:$N$29,4),VLOOKUP(K374,Minimas!$H$15:$N$29,3)))))))</f>
        <v xml:space="preserve"> </v>
      </c>
      <c r="W374" s="107" t="str">
        <f t="shared" si="52"/>
        <v/>
      </c>
      <c r="X374" s="42"/>
      <c r="Y374" s="42"/>
      <c r="AB374" s="113" t="e">
        <f>T374-HLOOKUP(V374,Minimas!$C$3:$CD$12,2,FALSE)</f>
        <v>#VALUE!</v>
      </c>
      <c r="AC374" s="113" t="e">
        <f>T374-HLOOKUP(V374,Minimas!$C$3:$CD$12,3,FALSE)</f>
        <v>#VALUE!</v>
      </c>
      <c r="AD374" s="113" t="e">
        <f>T374-HLOOKUP(V374,Minimas!$C$3:$CD$12,4,FALSE)</f>
        <v>#VALUE!</v>
      </c>
      <c r="AE374" s="113" t="e">
        <f>T374-HLOOKUP(V374,Minimas!$C$3:$CD$12,5,FALSE)</f>
        <v>#VALUE!</v>
      </c>
      <c r="AF374" s="113" t="e">
        <f>T374-HLOOKUP(V374,Minimas!$C$3:$CD$12,6,FALSE)</f>
        <v>#VALUE!</v>
      </c>
      <c r="AG374" s="113" t="e">
        <f>T374-HLOOKUP(V374,Minimas!$C$3:$CD$12,7,FALSE)</f>
        <v>#VALUE!</v>
      </c>
      <c r="AH374" s="113" t="e">
        <f>T374-HLOOKUP(V374,Minimas!$C$3:$CD$12,8,FALSE)</f>
        <v>#VALUE!</v>
      </c>
      <c r="AI374" s="113" t="e">
        <f>T374-HLOOKUP(V374,Minimas!$C$3:$CD$12,9,FALSE)</f>
        <v>#VALUE!</v>
      </c>
      <c r="AJ374" s="113" t="e">
        <f>T374-HLOOKUP(V374,Minimas!$C$3:$CD$12,10,FALSE)</f>
        <v>#VALUE!</v>
      </c>
      <c r="AK374" s="114" t="str">
        <f t="shared" si="53"/>
        <v xml:space="preserve"> </v>
      </c>
      <c r="AL374" s="114"/>
      <c r="AM374" s="114" t="str">
        <f t="shared" si="54"/>
        <v xml:space="preserve"> </v>
      </c>
      <c r="AN374" s="114" t="str">
        <f t="shared" si="55"/>
        <v xml:space="preserve"> </v>
      </c>
      <c r="AO374" s="40"/>
      <c r="AP374" s="40"/>
      <c r="AQ374" s="40"/>
      <c r="AR374" s="40"/>
      <c r="AS374" s="40"/>
      <c r="AT374" s="40"/>
      <c r="AU374" s="40"/>
      <c r="AV374" s="40"/>
      <c r="AW374" s="40"/>
      <c r="AX374" s="40"/>
      <c r="AY374" s="40"/>
      <c r="AZ374" s="40"/>
      <c r="BA374" s="40"/>
      <c r="BB374" s="40"/>
      <c r="BC374" s="40"/>
      <c r="BD374" s="40"/>
      <c r="BE374" s="40"/>
      <c r="BF374" s="40"/>
      <c r="BG374" s="40"/>
      <c r="BH374" s="40"/>
      <c r="BI374" s="40"/>
      <c r="BJ374" s="40"/>
      <c r="BK374" s="40"/>
      <c r="BL374" s="40"/>
      <c r="BM374" s="40"/>
      <c r="BN374" s="40"/>
      <c r="BO374" s="40"/>
      <c r="BP374" s="40"/>
      <c r="BQ374" s="40"/>
      <c r="BR374" s="40"/>
      <c r="BS374" s="40"/>
      <c r="BT374" s="40"/>
      <c r="BU374" s="40"/>
      <c r="BV374" s="40"/>
      <c r="BW374" s="40"/>
      <c r="BX374" s="40"/>
      <c r="BY374" s="40"/>
      <c r="BZ374" s="40"/>
      <c r="CA374" s="40"/>
      <c r="CB374" s="40"/>
      <c r="CC374" s="40"/>
      <c r="CD374" s="40"/>
      <c r="CE374" s="40"/>
      <c r="CF374" s="40"/>
      <c r="CG374" s="40"/>
      <c r="CH374" s="40"/>
      <c r="CI374" s="40"/>
      <c r="CJ374" s="40"/>
      <c r="CK374" s="40"/>
      <c r="CL374" s="40"/>
      <c r="CM374" s="40"/>
      <c r="CN374" s="40"/>
      <c r="CO374" s="40"/>
      <c r="CP374" s="40"/>
      <c r="CQ374" s="40"/>
      <c r="CR374" s="40"/>
      <c r="CS374" s="40"/>
      <c r="CT374" s="40"/>
      <c r="CU374" s="40"/>
      <c r="CV374" s="40"/>
      <c r="CW374" s="40"/>
      <c r="CX374" s="40"/>
      <c r="CY374" s="40"/>
      <c r="CZ374" s="40"/>
      <c r="DA374" s="40"/>
      <c r="DB374" s="40"/>
      <c r="DC374" s="40"/>
    </row>
    <row r="375" spans="2:107" s="5" customFormat="1" ht="30" customHeight="1" x14ac:dyDescent="0.2">
      <c r="B375" s="83"/>
      <c r="C375" s="86"/>
      <c r="D375" s="87"/>
      <c r="E375" s="89"/>
      <c r="F375" s="117"/>
      <c r="G375" s="118"/>
      <c r="H375" s="91"/>
      <c r="I375" s="94"/>
      <c r="J375" s="95"/>
      <c r="K375" s="81"/>
      <c r="L375" s="100"/>
      <c r="M375" s="101"/>
      <c r="N375" s="101"/>
      <c r="O375" s="102" t="str">
        <f t="shared" si="48"/>
        <v/>
      </c>
      <c r="P375" s="100"/>
      <c r="Q375" s="101"/>
      <c r="R375" s="101"/>
      <c r="S375" s="102" t="str">
        <f t="shared" si="49"/>
        <v/>
      </c>
      <c r="T375" s="104" t="str">
        <f t="shared" si="50"/>
        <v/>
      </c>
      <c r="U375" s="105" t="str">
        <f t="shared" si="51"/>
        <v xml:space="preserve">   </v>
      </c>
      <c r="V375" s="106" t="str">
        <f>IF(E375=0," ",IF(E375="H",IF(H375&lt;2000,VLOOKUP(K375,Minimas!$A$15:$G$29,7),IF(AND(H375&gt;1999,H375&lt;2003),VLOOKUP(K375,Minimas!$A$15:$G$29,6),IF(AND(H375&gt;2002,H375&lt;2005),VLOOKUP(K375,Minimas!$A$15:$G$29,5),IF(AND(H375&gt;2004,H375&lt;2007),VLOOKUP(K375,Minimas!$A$15:$G$29,4),VLOOKUP(K375,Minimas!$A$15:$G$29,3))))),IF(H375&lt;2000,VLOOKUP(K375,Minimas!$H$15:$N$29,7),IF(AND(H375&gt;1999,H375&lt;2003),VLOOKUP(K375,Minimas!$H$15:$N$29,6),IF(AND(H375&gt;2002,H375&lt;2005),VLOOKUP(K375,Minimas!$H$15:$N$29,5),IF(AND(H375&gt;2004,H375&lt;2007),VLOOKUP(K375,Minimas!$H$15:$N$29,4),VLOOKUP(K375,Minimas!$H$15:$N$29,3)))))))</f>
        <v xml:space="preserve"> </v>
      </c>
      <c r="W375" s="107" t="str">
        <f t="shared" si="52"/>
        <v/>
      </c>
      <c r="X375" s="42"/>
      <c r="Y375" s="42"/>
      <c r="AB375" s="113" t="e">
        <f>T375-HLOOKUP(V375,Minimas!$C$3:$CD$12,2,FALSE)</f>
        <v>#VALUE!</v>
      </c>
      <c r="AC375" s="113" t="e">
        <f>T375-HLOOKUP(V375,Minimas!$C$3:$CD$12,3,FALSE)</f>
        <v>#VALUE!</v>
      </c>
      <c r="AD375" s="113" t="e">
        <f>T375-HLOOKUP(V375,Minimas!$C$3:$CD$12,4,FALSE)</f>
        <v>#VALUE!</v>
      </c>
      <c r="AE375" s="113" t="e">
        <f>T375-HLOOKUP(V375,Minimas!$C$3:$CD$12,5,FALSE)</f>
        <v>#VALUE!</v>
      </c>
      <c r="AF375" s="113" t="e">
        <f>T375-HLOOKUP(V375,Minimas!$C$3:$CD$12,6,FALSE)</f>
        <v>#VALUE!</v>
      </c>
      <c r="AG375" s="113" t="e">
        <f>T375-HLOOKUP(V375,Minimas!$C$3:$CD$12,7,FALSE)</f>
        <v>#VALUE!</v>
      </c>
      <c r="AH375" s="113" t="e">
        <f>T375-HLOOKUP(V375,Minimas!$C$3:$CD$12,8,FALSE)</f>
        <v>#VALUE!</v>
      </c>
      <c r="AI375" s="113" t="e">
        <f>T375-HLOOKUP(V375,Minimas!$C$3:$CD$12,9,FALSE)</f>
        <v>#VALUE!</v>
      </c>
      <c r="AJ375" s="113" t="e">
        <f>T375-HLOOKUP(V375,Minimas!$C$3:$CD$12,10,FALSE)</f>
        <v>#VALUE!</v>
      </c>
      <c r="AK375" s="114" t="str">
        <f t="shared" si="53"/>
        <v xml:space="preserve"> </v>
      </c>
      <c r="AL375" s="114"/>
      <c r="AM375" s="114" t="str">
        <f t="shared" si="54"/>
        <v xml:space="preserve"> </v>
      </c>
      <c r="AN375" s="114" t="str">
        <f t="shared" si="55"/>
        <v xml:space="preserve"> </v>
      </c>
      <c r="AO375" s="40"/>
      <c r="AP375" s="40"/>
      <c r="AQ375" s="40"/>
      <c r="AR375" s="40"/>
      <c r="AS375" s="40"/>
      <c r="AT375" s="40"/>
      <c r="AU375" s="40"/>
      <c r="AV375" s="40"/>
      <c r="AW375" s="40"/>
      <c r="AX375" s="40"/>
      <c r="AY375" s="40"/>
      <c r="AZ375" s="40"/>
      <c r="BA375" s="40"/>
      <c r="BB375" s="40"/>
      <c r="BC375" s="40"/>
      <c r="BD375" s="40"/>
      <c r="BE375" s="40"/>
      <c r="BF375" s="40"/>
      <c r="BG375" s="40"/>
      <c r="BH375" s="40"/>
      <c r="BI375" s="40"/>
      <c r="BJ375" s="40"/>
      <c r="BK375" s="40"/>
      <c r="BL375" s="40"/>
      <c r="BM375" s="40"/>
      <c r="BN375" s="40"/>
      <c r="BO375" s="40"/>
      <c r="BP375" s="40"/>
      <c r="BQ375" s="40"/>
      <c r="BR375" s="40"/>
      <c r="BS375" s="40"/>
      <c r="BT375" s="40"/>
      <c r="BU375" s="40"/>
      <c r="BV375" s="40"/>
      <c r="BW375" s="40"/>
      <c r="BX375" s="40"/>
      <c r="BY375" s="40"/>
      <c r="BZ375" s="40"/>
      <c r="CA375" s="40"/>
      <c r="CB375" s="40"/>
      <c r="CC375" s="40"/>
      <c r="CD375" s="40"/>
      <c r="CE375" s="40"/>
      <c r="CF375" s="40"/>
      <c r="CG375" s="40"/>
      <c r="CH375" s="40"/>
      <c r="CI375" s="40"/>
      <c r="CJ375" s="40"/>
      <c r="CK375" s="40"/>
      <c r="CL375" s="40"/>
      <c r="CM375" s="40"/>
      <c r="CN375" s="40"/>
      <c r="CO375" s="40"/>
      <c r="CP375" s="40"/>
      <c r="CQ375" s="40"/>
      <c r="CR375" s="40"/>
      <c r="CS375" s="40"/>
      <c r="CT375" s="40"/>
      <c r="CU375" s="40"/>
      <c r="CV375" s="40"/>
      <c r="CW375" s="40"/>
      <c r="CX375" s="40"/>
      <c r="CY375" s="40"/>
      <c r="CZ375" s="40"/>
      <c r="DA375" s="40"/>
      <c r="DB375" s="40"/>
      <c r="DC375" s="40"/>
    </row>
    <row r="376" spans="2:107" s="5" customFormat="1" ht="30" customHeight="1" x14ac:dyDescent="0.2">
      <c r="B376" s="83"/>
      <c r="C376" s="86"/>
      <c r="D376" s="87"/>
      <c r="E376" s="89"/>
      <c r="F376" s="117"/>
      <c r="G376" s="118"/>
      <c r="H376" s="91"/>
      <c r="I376" s="94"/>
      <c r="J376" s="95"/>
      <c r="K376" s="81"/>
      <c r="L376" s="100"/>
      <c r="M376" s="101"/>
      <c r="N376" s="101"/>
      <c r="O376" s="102" t="str">
        <f t="shared" si="48"/>
        <v/>
      </c>
      <c r="P376" s="100"/>
      <c r="Q376" s="101"/>
      <c r="R376" s="101"/>
      <c r="S376" s="102" t="str">
        <f t="shared" si="49"/>
        <v/>
      </c>
      <c r="T376" s="104" t="str">
        <f t="shared" si="50"/>
        <v/>
      </c>
      <c r="U376" s="105" t="str">
        <f t="shared" si="51"/>
        <v xml:space="preserve">   </v>
      </c>
      <c r="V376" s="106" t="str">
        <f>IF(E376=0," ",IF(E376="H",IF(H376&lt;2000,VLOOKUP(K376,Minimas!$A$15:$G$29,7),IF(AND(H376&gt;1999,H376&lt;2003),VLOOKUP(K376,Minimas!$A$15:$G$29,6),IF(AND(H376&gt;2002,H376&lt;2005),VLOOKUP(K376,Minimas!$A$15:$G$29,5),IF(AND(H376&gt;2004,H376&lt;2007),VLOOKUP(K376,Minimas!$A$15:$G$29,4),VLOOKUP(K376,Minimas!$A$15:$G$29,3))))),IF(H376&lt;2000,VLOOKUP(K376,Minimas!$H$15:$N$29,7),IF(AND(H376&gt;1999,H376&lt;2003),VLOOKUP(K376,Minimas!$H$15:$N$29,6),IF(AND(H376&gt;2002,H376&lt;2005),VLOOKUP(K376,Minimas!$H$15:$N$29,5),IF(AND(H376&gt;2004,H376&lt;2007),VLOOKUP(K376,Minimas!$H$15:$N$29,4),VLOOKUP(K376,Minimas!$H$15:$N$29,3)))))))</f>
        <v xml:space="preserve"> </v>
      </c>
      <c r="W376" s="107" t="str">
        <f t="shared" si="52"/>
        <v/>
      </c>
      <c r="X376" s="42"/>
      <c r="Y376" s="42"/>
      <c r="AB376" s="113" t="e">
        <f>T376-HLOOKUP(V376,Minimas!$C$3:$CD$12,2,FALSE)</f>
        <v>#VALUE!</v>
      </c>
      <c r="AC376" s="113" t="e">
        <f>T376-HLOOKUP(V376,Minimas!$C$3:$CD$12,3,FALSE)</f>
        <v>#VALUE!</v>
      </c>
      <c r="AD376" s="113" t="e">
        <f>T376-HLOOKUP(V376,Minimas!$C$3:$CD$12,4,FALSE)</f>
        <v>#VALUE!</v>
      </c>
      <c r="AE376" s="113" t="e">
        <f>T376-HLOOKUP(V376,Minimas!$C$3:$CD$12,5,FALSE)</f>
        <v>#VALUE!</v>
      </c>
      <c r="AF376" s="113" t="e">
        <f>T376-HLOOKUP(V376,Minimas!$C$3:$CD$12,6,FALSE)</f>
        <v>#VALUE!</v>
      </c>
      <c r="AG376" s="113" t="e">
        <f>T376-HLOOKUP(V376,Minimas!$C$3:$CD$12,7,FALSE)</f>
        <v>#VALUE!</v>
      </c>
      <c r="AH376" s="113" t="e">
        <f>T376-HLOOKUP(V376,Minimas!$C$3:$CD$12,8,FALSE)</f>
        <v>#VALUE!</v>
      </c>
      <c r="AI376" s="113" t="e">
        <f>T376-HLOOKUP(V376,Minimas!$C$3:$CD$12,9,FALSE)</f>
        <v>#VALUE!</v>
      </c>
      <c r="AJ376" s="113" t="e">
        <f>T376-HLOOKUP(V376,Minimas!$C$3:$CD$12,10,FALSE)</f>
        <v>#VALUE!</v>
      </c>
      <c r="AK376" s="114" t="str">
        <f t="shared" si="53"/>
        <v xml:space="preserve"> </v>
      </c>
      <c r="AL376" s="114"/>
      <c r="AM376" s="114" t="str">
        <f t="shared" si="54"/>
        <v xml:space="preserve"> </v>
      </c>
      <c r="AN376" s="114" t="str">
        <f t="shared" si="55"/>
        <v xml:space="preserve"> </v>
      </c>
      <c r="AO376" s="40"/>
      <c r="AP376" s="40"/>
      <c r="AQ376" s="40"/>
      <c r="AR376" s="40"/>
      <c r="AS376" s="40"/>
      <c r="AT376" s="40"/>
      <c r="AU376" s="40"/>
      <c r="AV376" s="40"/>
      <c r="AW376" s="40"/>
      <c r="AX376" s="40"/>
      <c r="AY376" s="40"/>
      <c r="AZ376" s="40"/>
      <c r="BA376" s="40"/>
      <c r="BB376" s="40"/>
      <c r="BC376" s="40"/>
      <c r="BD376" s="40"/>
      <c r="BE376" s="40"/>
      <c r="BF376" s="40"/>
      <c r="BG376" s="40"/>
      <c r="BH376" s="40"/>
      <c r="BI376" s="40"/>
      <c r="BJ376" s="40"/>
      <c r="BK376" s="40"/>
      <c r="BL376" s="40"/>
      <c r="BM376" s="40"/>
      <c r="BN376" s="40"/>
      <c r="BO376" s="40"/>
      <c r="BP376" s="40"/>
      <c r="BQ376" s="40"/>
      <c r="BR376" s="40"/>
      <c r="BS376" s="40"/>
      <c r="BT376" s="40"/>
      <c r="BU376" s="40"/>
      <c r="BV376" s="40"/>
      <c r="BW376" s="40"/>
      <c r="BX376" s="40"/>
      <c r="BY376" s="40"/>
      <c r="BZ376" s="40"/>
      <c r="CA376" s="40"/>
      <c r="CB376" s="40"/>
      <c r="CC376" s="40"/>
      <c r="CD376" s="40"/>
      <c r="CE376" s="40"/>
      <c r="CF376" s="40"/>
      <c r="CG376" s="40"/>
      <c r="CH376" s="40"/>
      <c r="CI376" s="40"/>
      <c r="CJ376" s="40"/>
      <c r="CK376" s="40"/>
      <c r="CL376" s="40"/>
      <c r="CM376" s="40"/>
      <c r="CN376" s="40"/>
      <c r="CO376" s="40"/>
      <c r="CP376" s="40"/>
      <c r="CQ376" s="40"/>
      <c r="CR376" s="40"/>
      <c r="CS376" s="40"/>
      <c r="CT376" s="40"/>
      <c r="CU376" s="40"/>
      <c r="CV376" s="40"/>
      <c r="CW376" s="40"/>
      <c r="CX376" s="40"/>
      <c r="CY376" s="40"/>
      <c r="CZ376" s="40"/>
      <c r="DA376" s="40"/>
      <c r="DB376" s="40"/>
      <c r="DC376" s="40"/>
    </row>
    <row r="377" spans="2:107" s="5" customFormat="1" ht="30" customHeight="1" x14ac:dyDescent="0.2">
      <c r="B377" s="83"/>
      <c r="C377" s="86"/>
      <c r="D377" s="87"/>
      <c r="E377" s="89"/>
      <c r="F377" s="117"/>
      <c r="G377" s="118"/>
      <c r="H377" s="91"/>
      <c r="I377" s="94"/>
      <c r="J377" s="95"/>
      <c r="K377" s="81"/>
      <c r="L377" s="100"/>
      <c r="M377" s="101"/>
      <c r="N377" s="101"/>
      <c r="O377" s="102" t="str">
        <f t="shared" si="48"/>
        <v/>
      </c>
      <c r="P377" s="100"/>
      <c r="Q377" s="101"/>
      <c r="R377" s="101"/>
      <c r="S377" s="102" t="str">
        <f t="shared" si="49"/>
        <v/>
      </c>
      <c r="T377" s="104" t="str">
        <f t="shared" si="50"/>
        <v/>
      </c>
      <c r="U377" s="105" t="str">
        <f t="shared" si="51"/>
        <v xml:space="preserve">   </v>
      </c>
      <c r="V377" s="106" t="str">
        <f>IF(E377=0," ",IF(E377="H",IF(H377&lt;2000,VLOOKUP(K377,Minimas!$A$15:$G$29,7),IF(AND(H377&gt;1999,H377&lt;2003),VLOOKUP(K377,Minimas!$A$15:$G$29,6),IF(AND(H377&gt;2002,H377&lt;2005),VLOOKUP(K377,Minimas!$A$15:$G$29,5),IF(AND(H377&gt;2004,H377&lt;2007),VLOOKUP(K377,Minimas!$A$15:$G$29,4),VLOOKUP(K377,Minimas!$A$15:$G$29,3))))),IF(H377&lt;2000,VLOOKUP(K377,Minimas!$H$15:$N$29,7),IF(AND(H377&gt;1999,H377&lt;2003),VLOOKUP(K377,Minimas!$H$15:$N$29,6),IF(AND(H377&gt;2002,H377&lt;2005),VLOOKUP(K377,Minimas!$H$15:$N$29,5),IF(AND(H377&gt;2004,H377&lt;2007),VLOOKUP(K377,Minimas!$H$15:$N$29,4),VLOOKUP(K377,Minimas!$H$15:$N$29,3)))))))</f>
        <v xml:space="preserve"> </v>
      </c>
      <c r="W377" s="107" t="str">
        <f t="shared" si="52"/>
        <v/>
      </c>
      <c r="X377" s="42"/>
      <c r="Y377" s="42"/>
      <c r="AB377" s="113" t="e">
        <f>T377-HLOOKUP(V377,Minimas!$C$3:$CD$12,2,FALSE)</f>
        <v>#VALUE!</v>
      </c>
      <c r="AC377" s="113" t="e">
        <f>T377-HLOOKUP(V377,Minimas!$C$3:$CD$12,3,FALSE)</f>
        <v>#VALUE!</v>
      </c>
      <c r="AD377" s="113" t="e">
        <f>T377-HLOOKUP(V377,Minimas!$C$3:$CD$12,4,FALSE)</f>
        <v>#VALUE!</v>
      </c>
      <c r="AE377" s="113" t="e">
        <f>T377-HLOOKUP(V377,Minimas!$C$3:$CD$12,5,FALSE)</f>
        <v>#VALUE!</v>
      </c>
      <c r="AF377" s="113" t="e">
        <f>T377-HLOOKUP(V377,Minimas!$C$3:$CD$12,6,FALSE)</f>
        <v>#VALUE!</v>
      </c>
      <c r="AG377" s="113" t="e">
        <f>T377-HLOOKUP(V377,Minimas!$C$3:$CD$12,7,FALSE)</f>
        <v>#VALUE!</v>
      </c>
      <c r="AH377" s="113" t="e">
        <f>T377-HLOOKUP(V377,Minimas!$C$3:$CD$12,8,FALSE)</f>
        <v>#VALUE!</v>
      </c>
      <c r="AI377" s="113" t="e">
        <f>T377-HLOOKUP(V377,Minimas!$C$3:$CD$12,9,FALSE)</f>
        <v>#VALUE!</v>
      </c>
      <c r="AJ377" s="113" t="e">
        <f>T377-HLOOKUP(V377,Minimas!$C$3:$CD$12,10,FALSE)</f>
        <v>#VALUE!</v>
      </c>
      <c r="AK377" s="114" t="str">
        <f t="shared" si="53"/>
        <v xml:space="preserve"> </v>
      </c>
      <c r="AL377" s="114"/>
      <c r="AM377" s="114" t="str">
        <f t="shared" si="54"/>
        <v xml:space="preserve"> </v>
      </c>
      <c r="AN377" s="114" t="str">
        <f t="shared" si="55"/>
        <v xml:space="preserve"> </v>
      </c>
      <c r="AO377" s="40"/>
      <c r="AP377" s="40"/>
      <c r="AQ377" s="40"/>
      <c r="AR377" s="40"/>
      <c r="AS377" s="40"/>
      <c r="AT377" s="40"/>
      <c r="AU377" s="40"/>
      <c r="AV377" s="40"/>
      <c r="AW377" s="40"/>
      <c r="AX377" s="40"/>
      <c r="AY377" s="40"/>
      <c r="AZ377" s="40"/>
      <c r="BA377" s="40"/>
      <c r="BB377" s="40"/>
      <c r="BC377" s="40"/>
      <c r="BD377" s="40"/>
      <c r="BE377" s="40"/>
      <c r="BF377" s="40"/>
      <c r="BG377" s="40"/>
      <c r="BH377" s="40"/>
      <c r="BI377" s="40"/>
      <c r="BJ377" s="40"/>
      <c r="BK377" s="40"/>
      <c r="BL377" s="40"/>
      <c r="BM377" s="40"/>
      <c r="BN377" s="40"/>
      <c r="BO377" s="40"/>
      <c r="BP377" s="40"/>
      <c r="BQ377" s="40"/>
      <c r="BR377" s="40"/>
      <c r="BS377" s="40"/>
      <c r="BT377" s="40"/>
      <c r="BU377" s="40"/>
      <c r="BV377" s="40"/>
      <c r="BW377" s="40"/>
      <c r="BX377" s="40"/>
      <c r="BY377" s="40"/>
      <c r="BZ377" s="40"/>
      <c r="CA377" s="40"/>
      <c r="CB377" s="40"/>
      <c r="CC377" s="40"/>
      <c r="CD377" s="40"/>
      <c r="CE377" s="40"/>
      <c r="CF377" s="40"/>
      <c r="CG377" s="40"/>
      <c r="CH377" s="40"/>
      <c r="CI377" s="40"/>
      <c r="CJ377" s="40"/>
      <c r="CK377" s="40"/>
      <c r="CL377" s="40"/>
      <c r="CM377" s="40"/>
      <c r="CN377" s="40"/>
      <c r="CO377" s="40"/>
      <c r="CP377" s="40"/>
      <c r="CQ377" s="40"/>
      <c r="CR377" s="40"/>
      <c r="CS377" s="40"/>
      <c r="CT377" s="40"/>
      <c r="CU377" s="40"/>
      <c r="CV377" s="40"/>
      <c r="CW377" s="40"/>
      <c r="CX377" s="40"/>
      <c r="CY377" s="40"/>
      <c r="CZ377" s="40"/>
      <c r="DA377" s="40"/>
      <c r="DB377" s="40"/>
      <c r="DC377" s="40"/>
    </row>
    <row r="378" spans="2:107" s="5" customFormat="1" ht="30" customHeight="1" x14ac:dyDescent="0.2">
      <c r="B378" s="83"/>
      <c r="C378" s="86"/>
      <c r="D378" s="87"/>
      <c r="E378" s="89"/>
      <c r="F378" s="117"/>
      <c r="G378" s="118"/>
      <c r="H378" s="91"/>
      <c r="I378" s="94"/>
      <c r="J378" s="95"/>
      <c r="K378" s="81"/>
      <c r="L378" s="100"/>
      <c r="M378" s="101"/>
      <c r="N378" s="101"/>
      <c r="O378" s="102" t="str">
        <f t="shared" si="48"/>
        <v/>
      </c>
      <c r="P378" s="100"/>
      <c r="Q378" s="101"/>
      <c r="R378" s="101"/>
      <c r="S378" s="102" t="str">
        <f t="shared" si="49"/>
        <v/>
      </c>
      <c r="T378" s="104" t="str">
        <f t="shared" si="50"/>
        <v/>
      </c>
      <c r="U378" s="105" t="str">
        <f t="shared" si="51"/>
        <v xml:space="preserve">   </v>
      </c>
      <c r="V378" s="106" t="str">
        <f>IF(E378=0," ",IF(E378="H",IF(H378&lt;2000,VLOOKUP(K378,Minimas!$A$15:$G$29,7),IF(AND(H378&gt;1999,H378&lt;2003),VLOOKUP(K378,Minimas!$A$15:$G$29,6),IF(AND(H378&gt;2002,H378&lt;2005),VLOOKUP(K378,Minimas!$A$15:$G$29,5),IF(AND(H378&gt;2004,H378&lt;2007),VLOOKUP(K378,Minimas!$A$15:$G$29,4),VLOOKUP(K378,Minimas!$A$15:$G$29,3))))),IF(H378&lt;2000,VLOOKUP(K378,Minimas!$H$15:$N$29,7),IF(AND(H378&gt;1999,H378&lt;2003),VLOOKUP(K378,Minimas!$H$15:$N$29,6),IF(AND(H378&gt;2002,H378&lt;2005),VLOOKUP(K378,Minimas!$H$15:$N$29,5),IF(AND(H378&gt;2004,H378&lt;2007),VLOOKUP(K378,Minimas!$H$15:$N$29,4),VLOOKUP(K378,Minimas!$H$15:$N$29,3)))))))</f>
        <v xml:space="preserve"> </v>
      </c>
      <c r="W378" s="107" t="str">
        <f t="shared" si="52"/>
        <v/>
      </c>
      <c r="X378" s="42"/>
      <c r="Y378" s="42"/>
      <c r="AB378" s="113" t="e">
        <f>T378-HLOOKUP(V378,Minimas!$C$3:$CD$12,2,FALSE)</f>
        <v>#VALUE!</v>
      </c>
      <c r="AC378" s="113" t="e">
        <f>T378-HLOOKUP(V378,Minimas!$C$3:$CD$12,3,FALSE)</f>
        <v>#VALUE!</v>
      </c>
      <c r="AD378" s="113" t="e">
        <f>T378-HLOOKUP(V378,Minimas!$C$3:$CD$12,4,FALSE)</f>
        <v>#VALUE!</v>
      </c>
      <c r="AE378" s="113" t="e">
        <f>T378-HLOOKUP(V378,Minimas!$C$3:$CD$12,5,FALSE)</f>
        <v>#VALUE!</v>
      </c>
      <c r="AF378" s="113" t="e">
        <f>T378-HLOOKUP(V378,Minimas!$C$3:$CD$12,6,FALSE)</f>
        <v>#VALUE!</v>
      </c>
      <c r="AG378" s="113" t="e">
        <f>T378-HLOOKUP(V378,Minimas!$C$3:$CD$12,7,FALSE)</f>
        <v>#VALUE!</v>
      </c>
      <c r="AH378" s="113" t="e">
        <f>T378-HLOOKUP(V378,Minimas!$C$3:$CD$12,8,FALSE)</f>
        <v>#VALUE!</v>
      </c>
      <c r="AI378" s="113" t="e">
        <f>T378-HLOOKUP(V378,Minimas!$C$3:$CD$12,9,FALSE)</f>
        <v>#VALUE!</v>
      </c>
      <c r="AJ378" s="113" t="e">
        <f>T378-HLOOKUP(V378,Minimas!$C$3:$CD$12,10,FALSE)</f>
        <v>#VALUE!</v>
      </c>
      <c r="AK378" s="114" t="str">
        <f t="shared" si="53"/>
        <v xml:space="preserve"> </v>
      </c>
      <c r="AL378" s="114"/>
      <c r="AM378" s="114" t="str">
        <f t="shared" si="54"/>
        <v xml:space="preserve"> </v>
      </c>
      <c r="AN378" s="114" t="str">
        <f t="shared" si="55"/>
        <v xml:space="preserve"> </v>
      </c>
      <c r="AO378" s="40"/>
      <c r="AP378" s="40"/>
      <c r="AQ378" s="40"/>
      <c r="AR378" s="40"/>
      <c r="AS378" s="40"/>
      <c r="AT378" s="40"/>
      <c r="AU378" s="40"/>
      <c r="AV378" s="40"/>
      <c r="AW378" s="40"/>
      <c r="AX378" s="40"/>
      <c r="AY378" s="40"/>
      <c r="AZ378" s="40"/>
      <c r="BA378" s="40"/>
      <c r="BB378" s="40"/>
      <c r="BC378" s="40"/>
      <c r="BD378" s="40"/>
      <c r="BE378" s="40"/>
      <c r="BF378" s="40"/>
      <c r="BG378" s="40"/>
      <c r="BH378" s="40"/>
      <c r="BI378" s="40"/>
      <c r="BJ378" s="40"/>
      <c r="BK378" s="40"/>
      <c r="BL378" s="40"/>
      <c r="BM378" s="40"/>
      <c r="BN378" s="40"/>
      <c r="BO378" s="40"/>
      <c r="BP378" s="40"/>
      <c r="BQ378" s="40"/>
      <c r="BR378" s="40"/>
      <c r="BS378" s="40"/>
      <c r="BT378" s="40"/>
      <c r="BU378" s="40"/>
      <c r="BV378" s="40"/>
      <c r="BW378" s="40"/>
      <c r="BX378" s="40"/>
      <c r="BY378" s="40"/>
      <c r="BZ378" s="40"/>
      <c r="CA378" s="40"/>
      <c r="CB378" s="40"/>
      <c r="CC378" s="40"/>
      <c r="CD378" s="40"/>
      <c r="CE378" s="40"/>
      <c r="CF378" s="40"/>
      <c r="CG378" s="40"/>
      <c r="CH378" s="40"/>
      <c r="CI378" s="40"/>
      <c r="CJ378" s="40"/>
      <c r="CK378" s="40"/>
      <c r="CL378" s="40"/>
      <c r="CM378" s="40"/>
      <c r="CN378" s="40"/>
      <c r="CO378" s="40"/>
      <c r="CP378" s="40"/>
      <c r="CQ378" s="40"/>
      <c r="CR378" s="40"/>
      <c r="CS378" s="40"/>
      <c r="CT378" s="40"/>
      <c r="CU378" s="40"/>
      <c r="CV378" s="40"/>
      <c r="CW378" s="40"/>
      <c r="CX378" s="40"/>
      <c r="CY378" s="40"/>
      <c r="CZ378" s="40"/>
      <c r="DA378" s="40"/>
      <c r="DB378" s="40"/>
      <c r="DC378" s="40"/>
    </row>
    <row r="379" spans="2:107" s="5" customFormat="1" ht="30" customHeight="1" x14ac:dyDescent="0.2">
      <c r="B379" s="83"/>
      <c r="C379" s="86"/>
      <c r="D379" s="87"/>
      <c r="E379" s="89"/>
      <c r="F379" s="117"/>
      <c r="G379" s="118"/>
      <c r="H379" s="91"/>
      <c r="I379" s="94"/>
      <c r="J379" s="95"/>
      <c r="K379" s="81"/>
      <c r="L379" s="100"/>
      <c r="M379" s="101"/>
      <c r="N379" s="101"/>
      <c r="O379" s="102" t="str">
        <f t="shared" si="48"/>
        <v/>
      </c>
      <c r="P379" s="100"/>
      <c r="Q379" s="101"/>
      <c r="R379" s="101"/>
      <c r="S379" s="102" t="str">
        <f t="shared" si="49"/>
        <v/>
      </c>
      <c r="T379" s="104" t="str">
        <f t="shared" si="50"/>
        <v/>
      </c>
      <c r="U379" s="105" t="str">
        <f t="shared" si="51"/>
        <v xml:space="preserve">   </v>
      </c>
      <c r="V379" s="106" t="str">
        <f>IF(E379=0," ",IF(E379="H",IF(H379&lt;2000,VLOOKUP(K379,Minimas!$A$15:$G$29,7),IF(AND(H379&gt;1999,H379&lt;2003),VLOOKUP(K379,Minimas!$A$15:$G$29,6),IF(AND(H379&gt;2002,H379&lt;2005),VLOOKUP(K379,Minimas!$A$15:$G$29,5),IF(AND(H379&gt;2004,H379&lt;2007),VLOOKUP(K379,Minimas!$A$15:$G$29,4),VLOOKUP(K379,Minimas!$A$15:$G$29,3))))),IF(H379&lt;2000,VLOOKUP(K379,Minimas!$H$15:$N$29,7),IF(AND(H379&gt;1999,H379&lt;2003),VLOOKUP(K379,Minimas!$H$15:$N$29,6),IF(AND(H379&gt;2002,H379&lt;2005),VLOOKUP(K379,Minimas!$H$15:$N$29,5),IF(AND(H379&gt;2004,H379&lt;2007),VLOOKUP(K379,Minimas!$H$15:$N$29,4),VLOOKUP(K379,Minimas!$H$15:$N$29,3)))))))</f>
        <v xml:space="preserve"> </v>
      </c>
      <c r="W379" s="107" t="str">
        <f t="shared" si="52"/>
        <v/>
      </c>
      <c r="X379" s="42"/>
      <c r="Y379" s="42"/>
      <c r="AB379" s="113" t="e">
        <f>T379-HLOOKUP(V379,Minimas!$C$3:$CD$12,2,FALSE)</f>
        <v>#VALUE!</v>
      </c>
      <c r="AC379" s="113" t="e">
        <f>T379-HLOOKUP(V379,Minimas!$C$3:$CD$12,3,FALSE)</f>
        <v>#VALUE!</v>
      </c>
      <c r="AD379" s="113" t="e">
        <f>T379-HLOOKUP(V379,Minimas!$C$3:$CD$12,4,FALSE)</f>
        <v>#VALUE!</v>
      </c>
      <c r="AE379" s="113" t="e">
        <f>T379-HLOOKUP(V379,Minimas!$C$3:$CD$12,5,FALSE)</f>
        <v>#VALUE!</v>
      </c>
      <c r="AF379" s="113" t="e">
        <f>T379-HLOOKUP(V379,Minimas!$C$3:$CD$12,6,FALSE)</f>
        <v>#VALUE!</v>
      </c>
      <c r="AG379" s="113" t="e">
        <f>T379-HLOOKUP(V379,Minimas!$C$3:$CD$12,7,FALSE)</f>
        <v>#VALUE!</v>
      </c>
      <c r="AH379" s="113" t="e">
        <f>T379-HLOOKUP(V379,Minimas!$C$3:$CD$12,8,FALSE)</f>
        <v>#VALUE!</v>
      </c>
      <c r="AI379" s="113" t="e">
        <f>T379-HLOOKUP(V379,Minimas!$C$3:$CD$12,9,FALSE)</f>
        <v>#VALUE!</v>
      </c>
      <c r="AJ379" s="113" t="e">
        <f>T379-HLOOKUP(V379,Minimas!$C$3:$CD$12,10,FALSE)</f>
        <v>#VALUE!</v>
      </c>
      <c r="AK379" s="114" t="str">
        <f t="shared" si="53"/>
        <v xml:space="preserve"> </v>
      </c>
      <c r="AL379" s="114"/>
      <c r="AM379" s="114" t="str">
        <f t="shared" si="54"/>
        <v xml:space="preserve"> </v>
      </c>
      <c r="AN379" s="114" t="str">
        <f t="shared" si="55"/>
        <v xml:space="preserve"> </v>
      </c>
      <c r="AO379" s="40"/>
      <c r="AP379" s="40"/>
      <c r="AQ379" s="40"/>
      <c r="AR379" s="40"/>
      <c r="AS379" s="40"/>
      <c r="AT379" s="40"/>
      <c r="AU379" s="40"/>
      <c r="AV379" s="40"/>
      <c r="AW379" s="40"/>
      <c r="AX379" s="40"/>
      <c r="AY379" s="40"/>
      <c r="AZ379" s="40"/>
      <c r="BA379" s="40"/>
      <c r="BB379" s="40"/>
      <c r="BC379" s="40"/>
      <c r="BD379" s="40"/>
      <c r="BE379" s="40"/>
      <c r="BF379" s="40"/>
      <c r="BG379" s="40"/>
      <c r="BH379" s="40"/>
      <c r="BI379" s="40"/>
      <c r="BJ379" s="40"/>
      <c r="BK379" s="40"/>
      <c r="BL379" s="40"/>
      <c r="BM379" s="40"/>
      <c r="BN379" s="40"/>
      <c r="BO379" s="40"/>
      <c r="BP379" s="40"/>
      <c r="BQ379" s="40"/>
      <c r="BR379" s="40"/>
      <c r="BS379" s="40"/>
      <c r="BT379" s="40"/>
      <c r="BU379" s="40"/>
      <c r="BV379" s="40"/>
      <c r="BW379" s="40"/>
      <c r="BX379" s="40"/>
      <c r="BY379" s="40"/>
      <c r="BZ379" s="40"/>
      <c r="CA379" s="40"/>
      <c r="CB379" s="40"/>
      <c r="CC379" s="40"/>
      <c r="CD379" s="40"/>
      <c r="CE379" s="40"/>
      <c r="CF379" s="40"/>
      <c r="CG379" s="40"/>
      <c r="CH379" s="40"/>
      <c r="CI379" s="40"/>
      <c r="CJ379" s="40"/>
      <c r="CK379" s="40"/>
      <c r="CL379" s="40"/>
      <c r="CM379" s="40"/>
      <c r="CN379" s="40"/>
      <c r="CO379" s="40"/>
      <c r="CP379" s="40"/>
      <c r="CQ379" s="40"/>
      <c r="CR379" s="40"/>
      <c r="CS379" s="40"/>
      <c r="CT379" s="40"/>
      <c r="CU379" s="40"/>
      <c r="CV379" s="40"/>
      <c r="CW379" s="40"/>
      <c r="CX379" s="40"/>
      <c r="CY379" s="40"/>
      <c r="CZ379" s="40"/>
      <c r="DA379" s="40"/>
      <c r="DB379" s="40"/>
      <c r="DC379" s="40"/>
    </row>
    <row r="380" spans="2:107" s="5" customFormat="1" ht="30" customHeight="1" x14ac:dyDescent="0.2">
      <c r="B380" s="83"/>
      <c r="C380" s="86"/>
      <c r="D380" s="87"/>
      <c r="E380" s="89"/>
      <c r="F380" s="117"/>
      <c r="G380" s="118"/>
      <c r="H380" s="91"/>
      <c r="I380" s="94"/>
      <c r="J380" s="95"/>
      <c r="K380" s="81"/>
      <c r="L380" s="100"/>
      <c r="M380" s="101"/>
      <c r="N380" s="101"/>
      <c r="O380" s="102" t="str">
        <f t="shared" si="48"/>
        <v/>
      </c>
      <c r="P380" s="100"/>
      <c r="Q380" s="101"/>
      <c r="R380" s="101"/>
      <c r="S380" s="102" t="str">
        <f t="shared" si="49"/>
        <v/>
      </c>
      <c r="T380" s="104" t="str">
        <f t="shared" si="50"/>
        <v/>
      </c>
      <c r="U380" s="105" t="str">
        <f t="shared" si="51"/>
        <v xml:space="preserve">   </v>
      </c>
      <c r="V380" s="106" t="str">
        <f>IF(E380=0," ",IF(E380="H",IF(H380&lt;2000,VLOOKUP(K380,Minimas!$A$15:$G$29,7),IF(AND(H380&gt;1999,H380&lt;2003),VLOOKUP(K380,Minimas!$A$15:$G$29,6),IF(AND(H380&gt;2002,H380&lt;2005),VLOOKUP(K380,Minimas!$A$15:$G$29,5),IF(AND(H380&gt;2004,H380&lt;2007),VLOOKUP(K380,Minimas!$A$15:$G$29,4),VLOOKUP(K380,Minimas!$A$15:$G$29,3))))),IF(H380&lt;2000,VLOOKUP(K380,Minimas!$H$15:$N$29,7),IF(AND(H380&gt;1999,H380&lt;2003),VLOOKUP(K380,Minimas!$H$15:$N$29,6),IF(AND(H380&gt;2002,H380&lt;2005),VLOOKUP(K380,Minimas!$H$15:$N$29,5),IF(AND(H380&gt;2004,H380&lt;2007),VLOOKUP(K380,Minimas!$H$15:$N$29,4),VLOOKUP(K380,Minimas!$H$15:$N$29,3)))))))</f>
        <v xml:space="preserve"> </v>
      </c>
      <c r="W380" s="107" t="str">
        <f t="shared" si="52"/>
        <v/>
      </c>
      <c r="X380" s="42"/>
      <c r="Y380" s="42"/>
      <c r="AB380" s="113" t="e">
        <f>T380-HLOOKUP(V380,Minimas!$C$3:$CD$12,2,FALSE)</f>
        <v>#VALUE!</v>
      </c>
      <c r="AC380" s="113" t="e">
        <f>T380-HLOOKUP(V380,Minimas!$C$3:$CD$12,3,FALSE)</f>
        <v>#VALUE!</v>
      </c>
      <c r="AD380" s="113" t="e">
        <f>T380-HLOOKUP(V380,Minimas!$C$3:$CD$12,4,FALSE)</f>
        <v>#VALUE!</v>
      </c>
      <c r="AE380" s="113" t="e">
        <f>T380-HLOOKUP(V380,Minimas!$C$3:$CD$12,5,FALSE)</f>
        <v>#VALUE!</v>
      </c>
      <c r="AF380" s="113" t="e">
        <f>T380-HLOOKUP(V380,Minimas!$C$3:$CD$12,6,FALSE)</f>
        <v>#VALUE!</v>
      </c>
      <c r="AG380" s="113" t="e">
        <f>T380-HLOOKUP(V380,Minimas!$C$3:$CD$12,7,FALSE)</f>
        <v>#VALUE!</v>
      </c>
      <c r="AH380" s="113" t="e">
        <f>T380-HLOOKUP(V380,Minimas!$C$3:$CD$12,8,FALSE)</f>
        <v>#VALUE!</v>
      </c>
      <c r="AI380" s="113" t="e">
        <f>T380-HLOOKUP(V380,Minimas!$C$3:$CD$12,9,FALSE)</f>
        <v>#VALUE!</v>
      </c>
      <c r="AJ380" s="113" t="e">
        <f>T380-HLOOKUP(V380,Minimas!$C$3:$CD$12,10,FALSE)</f>
        <v>#VALUE!</v>
      </c>
      <c r="AK380" s="114" t="str">
        <f t="shared" si="53"/>
        <v xml:space="preserve"> </v>
      </c>
      <c r="AL380" s="114"/>
      <c r="AM380" s="114" t="str">
        <f t="shared" si="54"/>
        <v xml:space="preserve"> </v>
      </c>
      <c r="AN380" s="114" t="str">
        <f t="shared" si="55"/>
        <v xml:space="preserve"> </v>
      </c>
      <c r="AO380" s="40"/>
      <c r="AP380" s="40"/>
      <c r="AQ380" s="40"/>
      <c r="AR380" s="40"/>
      <c r="AS380" s="40"/>
      <c r="AT380" s="40"/>
      <c r="AU380" s="40"/>
      <c r="AV380" s="40"/>
      <c r="AW380" s="40"/>
      <c r="AX380" s="40"/>
      <c r="AY380" s="40"/>
      <c r="AZ380" s="40"/>
      <c r="BA380" s="40"/>
      <c r="BB380" s="40"/>
      <c r="BC380" s="40"/>
      <c r="BD380" s="40"/>
      <c r="BE380" s="40"/>
      <c r="BF380" s="40"/>
      <c r="BG380" s="40"/>
      <c r="BH380" s="40"/>
      <c r="BI380" s="40"/>
      <c r="BJ380" s="40"/>
      <c r="BK380" s="40"/>
      <c r="BL380" s="40"/>
      <c r="BM380" s="40"/>
      <c r="BN380" s="40"/>
      <c r="BO380" s="40"/>
      <c r="BP380" s="40"/>
      <c r="BQ380" s="40"/>
      <c r="BR380" s="40"/>
      <c r="BS380" s="40"/>
      <c r="BT380" s="40"/>
      <c r="BU380" s="40"/>
      <c r="BV380" s="40"/>
      <c r="BW380" s="40"/>
      <c r="BX380" s="40"/>
      <c r="BY380" s="40"/>
      <c r="BZ380" s="40"/>
      <c r="CA380" s="40"/>
      <c r="CB380" s="40"/>
      <c r="CC380" s="40"/>
      <c r="CD380" s="40"/>
      <c r="CE380" s="40"/>
      <c r="CF380" s="40"/>
      <c r="CG380" s="40"/>
      <c r="CH380" s="40"/>
      <c r="CI380" s="40"/>
      <c r="CJ380" s="40"/>
      <c r="CK380" s="40"/>
      <c r="CL380" s="40"/>
      <c r="CM380" s="40"/>
      <c r="CN380" s="40"/>
      <c r="CO380" s="40"/>
      <c r="CP380" s="40"/>
      <c r="CQ380" s="40"/>
      <c r="CR380" s="40"/>
      <c r="CS380" s="40"/>
      <c r="CT380" s="40"/>
      <c r="CU380" s="40"/>
      <c r="CV380" s="40"/>
      <c r="CW380" s="40"/>
      <c r="CX380" s="40"/>
      <c r="CY380" s="40"/>
      <c r="CZ380" s="40"/>
      <c r="DA380" s="40"/>
      <c r="DB380" s="40"/>
      <c r="DC380" s="40"/>
    </row>
    <row r="381" spans="2:107" s="5" customFormat="1" ht="30" customHeight="1" x14ac:dyDescent="0.2">
      <c r="B381" s="83"/>
      <c r="C381" s="86"/>
      <c r="D381" s="87"/>
      <c r="E381" s="89"/>
      <c r="F381" s="117"/>
      <c r="G381" s="118"/>
      <c r="H381" s="91"/>
      <c r="I381" s="94"/>
      <c r="J381" s="95"/>
      <c r="K381" s="81"/>
      <c r="L381" s="100"/>
      <c r="M381" s="101"/>
      <c r="N381" s="101"/>
      <c r="O381" s="102" t="str">
        <f t="shared" si="48"/>
        <v/>
      </c>
      <c r="P381" s="100"/>
      <c r="Q381" s="101"/>
      <c r="R381" s="101"/>
      <c r="S381" s="102" t="str">
        <f t="shared" si="49"/>
        <v/>
      </c>
      <c r="T381" s="104" t="str">
        <f t="shared" si="50"/>
        <v/>
      </c>
      <c r="U381" s="105" t="str">
        <f t="shared" si="51"/>
        <v xml:space="preserve">   </v>
      </c>
      <c r="V381" s="106" t="str">
        <f>IF(E381=0," ",IF(E381="H",IF(H381&lt;2000,VLOOKUP(K381,Minimas!$A$15:$G$29,7),IF(AND(H381&gt;1999,H381&lt;2003),VLOOKUP(K381,Minimas!$A$15:$G$29,6),IF(AND(H381&gt;2002,H381&lt;2005),VLOOKUP(K381,Minimas!$A$15:$G$29,5),IF(AND(H381&gt;2004,H381&lt;2007),VLOOKUP(K381,Minimas!$A$15:$G$29,4),VLOOKUP(K381,Minimas!$A$15:$G$29,3))))),IF(H381&lt;2000,VLOOKUP(K381,Minimas!$H$15:$N$29,7),IF(AND(H381&gt;1999,H381&lt;2003),VLOOKUP(K381,Minimas!$H$15:$N$29,6),IF(AND(H381&gt;2002,H381&lt;2005),VLOOKUP(K381,Minimas!$H$15:$N$29,5),IF(AND(H381&gt;2004,H381&lt;2007),VLOOKUP(K381,Minimas!$H$15:$N$29,4),VLOOKUP(K381,Minimas!$H$15:$N$29,3)))))))</f>
        <v xml:space="preserve"> </v>
      </c>
      <c r="W381" s="107" t="str">
        <f t="shared" si="52"/>
        <v/>
      </c>
      <c r="X381" s="42"/>
      <c r="Y381" s="42"/>
      <c r="AB381" s="113" t="e">
        <f>T381-HLOOKUP(V381,Minimas!$C$3:$CD$12,2,FALSE)</f>
        <v>#VALUE!</v>
      </c>
      <c r="AC381" s="113" t="e">
        <f>T381-HLOOKUP(V381,Minimas!$C$3:$CD$12,3,FALSE)</f>
        <v>#VALUE!</v>
      </c>
      <c r="AD381" s="113" t="e">
        <f>T381-HLOOKUP(V381,Minimas!$C$3:$CD$12,4,FALSE)</f>
        <v>#VALUE!</v>
      </c>
      <c r="AE381" s="113" t="e">
        <f>T381-HLOOKUP(V381,Minimas!$C$3:$CD$12,5,FALSE)</f>
        <v>#VALUE!</v>
      </c>
      <c r="AF381" s="113" t="e">
        <f>T381-HLOOKUP(V381,Minimas!$C$3:$CD$12,6,FALSE)</f>
        <v>#VALUE!</v>
      </c>
      <c r="AG381" s="113" t="e">
        <f>T381-HLOOKUP(V381,Minimas!$C$3:$CD$12,7,FALSE)</f>
        <v>#VALUE!</v>
      </c>
      <c r="AH381" s="113" t="e">
        <f>T381-HLOOKUP(V381,Minimas!$C$3:$CD$12,8,FALSE)</f>
        <v>#VALUE!</v>
      </c>
      <c r="AI381" s="113" t="e">
        <f>T381-HLOOKUP(V381,Minimas!$C$3:$CD$12,9,FALSE)</f>
        <v>#VALUE!</v>
      </c>
      <c r="AJ381" s="113" t="e">
        <f>T381-HLOOKUP(V381,Minimas!$C$3:$CD$12,10,FALSE)</f>
        <v>#VALUE!</v>
      </c>
      <c r="AK381" s="114" t="str">
        <f t="shared" si="53"/>
        <v xml:space="preserve"> </v>
      </c>
      <c r="AL381" s="114"/>
      <c r="AM381" s="114" t="str">
        <f t="shared" si="54"/>
        <v xml:space="preserve"> </v>
      </c>
      <c r="AN381" s="114" t="str">
        <f t="shared" si="55"/>
        <v xml:space="preserve"> </v>
      </c>
      <c r="AO381" s="40"/>
      <c r="AP381" s="40"/>
      <c r="AQ381" s="40"/>
      <c r="AR381" s="40"/>
      <c r="AS381" s="40"/>
      <c r="AT381" s="40"/>
      <c r="AU381" s="40"/>
      <c r="AV381" s="40"/>
      <c r="AW381" s="40"/>
      <c r="AX381" s="40"/>
      <c r="AY381" s="40"/>
      <c r="AZ381" s="40"/>
      <c r="BA381" s="40"/>
      <c r="BB381" s="40"/>
      <c r="BC381" s="40"/>
      <c r="BD381" s="40"/>
      <c r="BE381" s="40"/>
      <c r="BF381" s="40"/>
      <c r="BG381" s="40"/>
      <c r="BH381" s="40"/>
      <c r="BI381" s="40"/>
      <c r="BJ381" s="40"/>
      <c r="BK381" s="40"/>
      <c r="BL381" s="40"/>
      <c r="BM381" s="40"/>
      <c r="BN381" s="40"/>
      <c r="BO381" s="40"/>
      <c r="BP381" s="40"/>
      <c r="BQ381" s="40"/>
      <c r="BR381" s="40"/>
      <c r="BS381" s="40"/>
      <c r="BT381" s="40"/>
      <c r="BU381" s="40"/>
      <c r="BV381" s="40"/>
      <c r="BW381" s="40"/>
      <c r="BX381" s="40"/>
      <c r="BY381" s="40"/>
      <c r="BZ381" s="40"/>
      <c r="CA381" s="40"/>
      <c r="CB381" s="40"/>
      <c r="CC381" s="40"/>
      <c r="CD381" s="40"/>
      <c r="CE381" s="40"/>
      <c r="CF381" s="40"/>
      <c r="CG381" s="40"/>
      <c r="CH381" s="40"/>
      <c r="CI381" s="40"/>
      <c r="CJ381" s="40"/>
      <c r="CK381" s="40"/>
      <c r="CL381" s="40"/>
      <c r="CM381" s="40"/>
      <c r="CN381" s="40"/>
      <c r="CO381" s="40"/>
      <c r="CP381" s="40"/>
      <c r="CQ381" s="40"/>
      <c r="CR381" s="40"/>
      <c r="CS381" s="40"/>
      <c r="CT381" s="40"/>
      <c r="CU381" s="40"/>
      <c r="CV381" s="40"/>
      <c r="CW381" s="40"/>
      <c r="CX381" s="40"/>
      <c r="CY381" s="40"/>
      <c r="CZ381" s="40"/>
      <c r="DA381" s="40"/>
      <c r="DB381" s="40"/>
      <c r="DC381" s="40"/>
    </row>
    <row r="382" spans="2:107" s="5" customFormat="1" ht="30" customHeight="1" x14ac:dyDescent="0.2">
      <c r="B382" s="83"/>
      <c r="C382" s="86"/>
      <c r="D382" s="87"/>
      <c r="E382" s="89"/>
      <c r="F382" s="117"/>
      <c r="G382" s="118"/>
      <c r="H382" s="91"/>
      <c r="I382" s="94"/>
      <c r="J382" s="95"/>
      <c r="K382" s="81"/>
      <c r="L382" s="100"/>
      <c r="M382" s="101"/>
      <c r="N382" s="101"/>
      <c r="O382" s="102" t="str">
        <f t="shared" si="48"/>
        <v/>
      </c>
      <c r="P382" s="100"/>
      <c r="Q382" s="101"/>
      <c r="R382" s="101"/>
      <c r="S382" s="102" t="str">
        <f t="shared" si="49"/>
        <v/>
      </c>
      <c r="T382" s="104" t="str">
        <f t="shared" si="50"/>
        <v/>
      </c>
      <c r="U382" s="105" t="str">
        <f t="shared" si="51"/>
        <v xml:space="preserve">   </v>
      </c>
      <c r="V382" s="106" t="str">
        <f>IF(E382=0," ",IF(E382="H",IF(H382&lt;2000,VLOOKUP(K382,Minimas!$A$15:$G$29,7),IF(AND(H382&gt;1999,H382&lt;2003),VLOOKUP(K382,Minimas!$A$15:$G$29,6),IF(AND(H382&gt;2002,H382&lt;2005),VLOOKUP(K382,Minimas!$A$15:$G$29,5),IF(AND(H382&gt;2004,H382&lt;2007),VLOOKUP(K382,Minimas!$A$15:$G$29,4),VLOOKUP(K382,Minimas!$A$15:$G$29,3))))),IF(H382&lt;2000,VLOOKUP(K382,Minimas!$H$15:$N$29,7),IF(AND(H382&gt;1999,H382&lt;2003),VLOOKUP(K382,Minimas!$H$15:$N$29,6),IF(AND(H382&gt;2002,H382&lt;2005),VLOOKUP(K382,Minimas!$H$15:$N$29,5),IF(AND(H382&gt;2004,H382&lt;2007),VLOOKUP(K382,Minimas!$H$15:$N$29,4),VLOOKUP(K382,Minimas!$H$15:$N$29,3)))))))</f>
        <v xml:space="preserve"> </v>
      </c>
      <c r="W382" s="107" t="str">
        <f t="shared" si="52"/>
        <v/>
      </c>
      <c r="X382" s="42"/>
      <c r="Y382" s="42"/>
      <c r="AB382" s="113" t="e">
        <f>T382-HLOOKUP(V382,Minimas!$C$3:$CD$12,2,FALSE)</f>
        <v>#VALUE!</v>
      </c>
      <c r="AC382" s="113" t="e">
        <f>T382-HLOOKUP(V382,Minimas!$C$3:$CD$12,3,FALSE)</f>
        <v>#VALUE!</v>
      </c>
      <c r="AD382" s="113" t="e">
        <f>T382-HLOOKUP(V382,Minimas!$C$3:$CD$12,4,FALSE)</f>
        <v>#VALUE!</v>
      </c>
      <c r="AE382" s="113" t="e">
        <f>T382-HLOOKUP(V382,Minimas!$C$3:$CD$12,5,FALSE)</f>
        <v>#VALUE!</v>
      </c>
      <c r="AF382" s="113" t="e">
        <f>T382-HLOOKUP(V382,Minimas!$C$3:$CD$12,6,FALSE)</f>
        <v>#VALUE!</v>
      </c>
      <c r="AG382" s="113" t="e">
        <f>T382-HLOOKUP(V382,Minimas!$C$3:$CD$12,7,FALSE)</f>
        <v>#VALUE!</v>
      </c>
      <c r="AH382" s="113" t="e">
        <f>T382-HLOOKUP(V382,Minimas!$C$3:$CD$12,8,FALSE)</f>
        <v>#VALUE!</v>
      </c>
      <c r="AI382" s="113" t="e">
        <f>T382-HLOOKUP(V382,Minimas!$C$3:$CD$12,9,FALSE)</f>
        <v>#VALUE!</v>
      </c>
      <c r="AJ382" s="113" t="e">
        <f>T382-HLOOKUP(V382,Minimas!$C$3:$CD$12,10,FALSE)</f>
        <v>#VALUE!</v>
      </c>
      <c r="AK382" s="114" t="str">
        <f t="shared" si="53"/>
        <v xml:space="preserve"> </v>
      </c>
      <c r="AL382" s="114"/>
      <c r="AM382" s="114" t="str">
        <f t="shared" si="54"/>
        <v xml:space="preserve"> </v>
      </c>
      <c r="AN382" s="114" t="str">
        <f t="shared" si="55"/>
        <v xml:space="preserve"> </v>
      </c>
      <c r="AO382" s="40"/>
      <c r="AP382" s="40"/>
      <c r="AQ382" s="40"/>
      <c r="AR382" s="40"/>
      <c r="AS382" s="40"/>
      <c r="AT382" s="40"/>
      <c r="AU382" s="40"/>
      <c r="AV382" s="40"/>
      <c r="AW382" s="40"/>
      <c r="AX382" s="40"/>
      <c r="AY382" s="40"/>
      <c r="AZ382" s="40"/>
      <c r="BA382" s="40"/>
      <c r="BB382" s="40"/>
      <c r="BC382" s="40"/>
      <c r="BD382" s="40"/>
      <c r="BE382" s="40"/>
      <c r="BF382" s="40"/>
      <c r="BG382" s="40"/>
      <c r="BH382" s="40"/>
      <c r="BI382" s="40"/>
      <c r="BJ382" s="40"/>
      <c r="BK382" s="40"/>
      <c r="BL382" s="40"/>
      <c r="BM382" s="40"/>
      <c r="BN382" s="40"/>
      <c r="BO382" s="40"/>
      <c r="BP382" s="40"/>
      <c r="BQ382" s="40"/>
      <c r="BR382" s="40"/>
      <c r="BS382" s="40"/>
      <c r="BT382" s="40"/>
      <c r="BU382" s="40"/>
      <c r="BV382" s="40"/>
      <c r="BW382" s="40"/>
      <c r="BX382" s="40"/>
      <c r="BY382" s="40"/>
      <c r="BZ382" s="40"/>
      <c r="CA382" s="40"/>
      <c r="CB382" s="40"/>
      <c r="CC382" s="40"/>
      <c r="CD382" s="40"/>
      <c r="CE382" s="40"/>
      <c r="CF382" s="40"/>
      <c r="CG382" s="40"/>
      <c r="CH382" s="40"/>
      <c r="CI382" s="40"/>
      <c r="CJ382" s="40"/>
      <c r="CK382" s="40"/>
      <c r="CL382" s="40"/>
      <c r="CM382" s="40"/>
      <c r="CN382" s="40"/>
      <c r="CO382" s="40"/>
      <c r="CP382" s="40"/>
      <c r="CQ382" s="40"/>
      <c r="CR382" s="40"/>
      <c r="CS382" s="40"/>
      <c r="CT382" s="40"/>
      <c r="CU382" s="40"/>
      <c r="CV382" s="40"/>
      <c r="CW382" s="40"/>
      <c r="CX382" s="40"/>
      <c r="CY382" s="40"/>
      <c r="CZ382" s="40"/>
      <c r="DA382" s="40"/>
      <c r="DB382" s="40"/>
      <c r="DC382" s="40"/>
    </row>
    <row r="383" spans="2:107" s="5" customFormat="1" ht="30" customHeight="1" x14ac:dyDescent="0.2">
      <c r="B383" s="83"/>
      <c r="C383" s="86"/>
      <c r="D383" s="87"/>
      <c r="E383" s="89"/>
      <c r="F383" s="117"/>
      <c r="G383" s="118"/>
      <c r="H383" s="91"/>
      <c r="I383" s="94"/>
      <c r="J383" s="95"/>
      <c r="K383" s="81"/>
      <c r="L383" s="100"/>
      <c r="M383" s="101"/>
      <c r="N383" s="101"/>
      <c r="O383" s="102" t="str">
        <f t="shared" si="48"/>
        <v/>
      </c>
      <c r="P383" s="100"/>
      <c r="Q383" s="101"/>
      <c r="R383" s="101"/>
      <c r="S383" s="102" t="str">
        <f t="shared" si="49"/>
        <v/>
      </c>
      <c r="T383" s="104" t="str">
        <f t="shared" si="50"/>
        <v/>
      </c>
      <c r="U383" s="105" t="str">
        <f t="shared" si="51"/>
        <v xml:space="preserve">   </v>
      </c>
      <c r="V383" s="106" t="str">
        <f>IF(E383=0," ",IF(E383="H",IF(H383&lt;2000,VLOOKUP(K383,Minimas!$A$15:$G$29,7),IF(AND(H383&gt;1999,H383&lt;2003),VLOOKUP(K383,Minimas!$A$15:$G$29,6),IF(AND(H383&gt;2002,H383&lt;2005),VLOOKUP(K383,Minimas!$A$15:$G$29,5),IF(AND(H383&gt;2004,H383&lt;2007),VLOOKUP(K383,Minimas!$A$15:$G$29,4),VLOOKUP(K383,Minimas!$A$15:$G$29,3))))),IF(H383&lt;2000,VLOOKUP(K383,Minimas!$H$15:$N$29,7),IF(AND(H383&gt;1999,H383&lt;2003),VLOOKUP(K383,Minimas!$H$15:$N$29,6),IF(AND(H383&gt;2002,H383&lt;2005),VLOOKUP(K383,Minimas!$H$15:$N$29,5),IF(AND(H383&gt;2004,H383&lt;2007),VLOOKUP(K383,Minimas!$H$15:$N$29,4),VLOOKUP(K383,Minimas!$H$15:$N$29,3)))))))</f>
        <v xml:space="preserve"> </v>
      </c>
      <c r="W383" s="107" t="str">
        <f t="shared" si="52"/>
        <v/>
      </c>
      <c r="X383" s="42"/>
      <c r="Y383" s="42"/>
      <c r="AB383" s="113" t="e">
        <f>T383-HLOOKUP(V383,Minimas!$C$3:$CD$12,2,FALSE)</f>
        <v>#VALUE!</v>
      </c>
      <c r="AC383" s="113" t="e">
        <f>T383-HLOOKUP(V383,Minimas!$C$3:$CD$12,3,FALSE)</f>
        <v>#VALUE!</v>
      </c>
      <c r="AD383" s="113" t="e">
        <f>T383-HLOOKUP(V383,Minimas!$C$3:$CD$12,4,FALSE)</f>
        <v>#VALUE!</v>
      </c>
      <c r="AE383" s="113" t="e">
        <f>T383-HLOOKUP(V383,Minimas!$C$3:$CD$12,5,FALSE)</f>
        <v>#VALUE!</v>
      </c>
      <c r="AF383" s="113" t="e">
        <f>T383-HLOOKUP(V383,Minimas!$C$3:$CD$12,6,FALSE)</f>
        <v>#VALUE!</v>
      </c>
      <c r="AG383" s="113" t="e">
        <f>T383-HLOOKUP(V383,Minimas!$C$3:$CD$12,7,FALSE)</f>
        <v>#VALUE!</v>
      </c>
      <c r="AH383" s="113" t="e">
        <f>T383-HLOOKUP(V383,Minimas!$C$3:$CD$12,8,FALSE)</f>
        <v>#VALUE!</v>
      </c>
      <c r="AI383" s="113" t="e">
        <f>T383-HLOOKUP(V383,Minimas!$C$3:$CD$12,9,FALSE)</f>
        <v>#VALUE!</v>
      </c>
      <c r="AJ383" s="113" t="e">
        <f>T383-HLOOKUP(V383,Minimas!$C$3:$CD$12,10,FALSE)</f>
        <v>#VALUE!</v>
      </c>
      <c r="AK383" s="114" t="str">
        <f t="shared" si="53"/>
        <v xml:space="preserve"> </v>
      </c>
      <c r="AL383" s="114"/>
      <c r="AM383" s="114" t="str">
        <f t="shared" si="54"/>
        <v xml:space="preserve"> </v>
      </c>
      <c r="AN383" s="114" t="str">
        <f t="shared" si="55"/>
        <v xml:space="preserve"> </v>
      </c>
      <c r="AO383" s="40"/>
      <c r="AP383" s="40"/>
      <c r="AQ383" s="40"/>
      <c r="AR383" s="40"/>
      <c r="AS383" s="40"/>
      <c r="AT383" s="40"/>
      <c r="AU383" s="40"/>
      <c r="AV383" s="40"/>
      <c r="AW383" s="40"/>
      <c r="AX383" s="40"/>
      <c r="AY383" s="40"/>
      <c r="AZ383" s="40"/>
      <c r="BA383" s="40"/>
      <c r="BB383" s="40"/>
      <c r="BC383" s="40"/>
      <c r="BD383" s="40"/>
      <c r="BE383" s="40"/>
      <c r="BF383" s="40"/>
      <c r="BG383" s="40"/>
      <c r="BH383" s="40"/>
      <c r="BI383" s="40"/>
      <c r="BJ383" s="40"/>
      <c r="BK383" s="40"/>
      <c r="BL383" s="40"/>
      <c r="BM383" s="40"/>
      <c r="BN383" s="40"/>
      <c r="BO383" s="40"/>
      <c r="BP383" s="40"/>
      <c r="BQ383" s="40"/>
      <c r="BR383" s="40"/>
      <c r="BS383" s="40"/>
      <c r="BT383" s="40"/>
      <c r="BU383" s="40"/>
      <c r="BV383" s="40"/>
      <c r="BW383" s="40"/>
      <c r="BX383" s="40"/>
      <c r="BY383" s="40"/>
      <c r="BZ383" s="40"/>
      <c r="CA383" s="40"/>
      <c r="CB383" s="40"/>
      <c r="CC383" s="40"/>
      <c r="CD383" s="40"/>
      <c r="CE383" s="40"/>
      <c r="CF383" s="40"/>
      <c r="CG383" s="40"/>
      <c r="CH383" s="40"/>
      <c r="CI383" s="40"/>
      <c r="CJ383" s="40"/>
      <c r="CK383" s="40"/>
      <c r="CL383" s="40"/>
      <c r="CM383" s="40"/>
      <c r="CN383" s="40"/>
      <c r="CO383" s="40"/>
      <c r="CP383" s="40"/>
      <c r="CQ383" s="40"/>
      <c r="CR383" s="40"/>
      <c r="CS383" s="40"/>
      <c r="CT383" s="40"/>
      <c r="CU383" s="40"/>
      <c r="CV383" s="40"/>
      <c r="CW383" s="40"/>
      <c r="CX383" s="40"/>
      <c r="CY383" s="40"/>
      <c r="CZ383" s="40"/>
      <c r="DA383" s="40"/>
      <c r="DB383" s="40"/>
      <c r="DC383" s="40"/>
    </row>
    <row r="384" spans="2:107" s="5" customFormat="1" ht="30" customHeight="1" x14ac:dyDescent="0.2">
      <c r="B384" s="83"/>
      <c r="C384" s="86"/>
      <c r="D384" s="87"/>
      <c r="E384" s="89"/>
      <c r="F384" s="117"/>
      <c r="G384" s="118"/>
      <c r="H384" s="91"/>
      <c r="I384" s="94"/>
      <c r="J384" s="95"/>
      <c r="K384" s="81"/>
      <c r="L384" s="100"/>
      <c r="M384" s="101"/>
      <c r="N384" s="101"/>
      <c r="O384" s="102" t="str">
        <f t="shared" si="48"/>
        <v/>
      </c>
      <c r="P384" s="100"/>
      <c r="Q384" s="101"/>
      <c r="R384" s="101"/>
      <c r="S384" s="102" t="str">
        <f t="shared" si="49"/>
        <v/>
      </c>
      <c r="T384" s="104" t="str">
        <f t="shared" si="50"/>
        <v/>
      </c>
      <c r="U384" s="105" t="str">
        <f t="shared" si="51"/>
        <v xml:space="preserve">   </v>
      </c>
      <c r="V384" s="106" t="str">
        <f>IF(E384=0," ",IF(E384="H",IF(H384&lt;2000,VLOOKUP(K384,Minimas!$A$15:$G$29,7),IF(AND(H384&gt;1999,H384&lt;2003),VLOOKUP(K384,Minimas!$A$15:$G$29,6),IF(AND(H384&gt;2002,H384&lt;2005),VLOOKUP(K384,Minimas!$A$15:$G$29,5),IF(AND(H384&gt;2004,H384&lt;2007),VLOOKUP(K384,Minimas!$A$15:$G$29,4),VLOOKUP(K384,Minimas!$A$15:$G$29,3))))),IF(H384&lt;2000,VLOOKUP(K384,Minimas!$H$15:$N$29,7),IF(AND(H384&gt;1999,H384&lt;2003),VLOOKUP(K384,Minimas!$H$15:$N$29,6),IF(AND(H384&gt;2002,H384&lt;2005),VLOOKUP(K384,Minimas!$H$15:$N$29,5),IF(AND(H384&gt;2004,H384&lt;2007),VLOOKUP(K384,Minimas!$H$15:$N$29,4),VLOOKUP(K384,Minimas!$H$15:$N$29,3)))))))</f>
        <v xml:space="preserve"> </v>
      </c>
      <c r="W384" s="107" t="str">
        <f t="shared" si="52"/>
        <v/>
      </c>
      <c r="X384" s="42"/>
      <c r="Y384" s="42"/>
      <c r="AB384" s="113" t="e">
        <f>T384-HLOOKUP(V384,Minimas!$C$3:$CD$12,2,FALSE)</f>
        <v>#VALUE!</v>
      </c>
      <c r="AC384" s="113" t="e">
        <f>T384-HLOOKUP(V384,Minimas!$C$3:$CD$12,3,FALSE)</f>
        <v>#VALUE!</v>
      </c>
      <c r="AD384" s="113" t="e">
        <f>T384-HLOOKUP(V384,Minimas!$C$3:$CD$12,4,FALSE)</f>
        <v>#VALUE!</v>
      </c>
      <c r="AE384" s="113" t="e">
        <f>T384-HLOOKUP(V384,Minimas!$C$3:$CD$12,5,FALSE)</f>
        <v>#VALUE!</v>
      </c>
      <c r="AF384" s="113" t="e">
        <f>T384-HLOOKUP(V384,Minimas!$C$3:$CD$12,6,FALSE)</f>
        <v>#VALUE!</v>
      </c>
      <c r="AG384" s="113" t="e">
        <f>T384-HLOOKUP(V384,Minimas!$C$3:$CD$12,7,FALSE)</f>
        <v>#VALUE!</v>
      </c>
      <c r="AH384" s="113" t="e">
        <f>T384-HLOOKUP(V384,Minimas!$C$3:$CD$12,8,FALSE)</f>
        <v>#VALUE!</v>
      </c>
      <c r="AI384" s="113" t="e">
        <f>T384-HLOOKUP(V384,Minimas!$C$3:$CD$12,9,FALSE)</f>
        <v>#VALUE!</v>
      </c>
      <c r="AJ384" s="113" t="e">
        <f>T384-HLOOKUP(V384,Minimas!$C$3:$CD$12,10,FALSE)</f>
        <v>#VALUE!</v>
      </c>
      <c r="AK384" s="114" t="str">
        <f t="shared" si="53"/>
        <v xml:space="preserve"> </v>
      </c>
      <c r="AL384" s="114"/>
      <c r="AM384" s="114" t="str">
        <f t="shared" si="54"/>
        <v xml:space="preserve"> </v>
      </c>
      <c r="AN384" s="114" t="str">
        <f t="shared" si="55"/>
        <v xml:space="preserve"> </v>
      </c>
      <c r="AO384" s="40"/>
      <c r="AP384" s="40"/>
      <c r="AQ384" s="40"/>
      <c r="AR384" s="40"/>
      <c r="AS384" s="40"/>
      <c r="AT384" s="40"/>
      <c r="AU384" s="40"/>
      <c r="AV384" s="40"/>
      <c r="AW384" s="40"/>
      <c r="AX384" s="40"/>
      <c r="AY384" s="40"/>
      <c r="AZ384" s="40"/>
      <c r="BA384" s="40"/>
      <c r="BB384" s="40"/>
      <c r="BC384" s="40"/>
      <c r="BD384" s="40"/>
      <c r="BE384" s="40"/>
      <c r="BF384" s="40"/>
      <c r="BG384" s="40"/>
      <c r="BH384" s="40"/>
      <c r="BI384" s="40"/>
      <c r="BJ384" s="40"/>
      <c r="BK384" s="40"/>
      <c r="BL384" s="40"/>
      <c r="BM384" s="40"/>
      <c r="BN384" s="40"/>
      <c r="BO384" s="40"/>
      <c r="BP384" s="40"/>
      <c r="BQ384" s="40"/>
      <c r="BR384" s="40"/>
      <c r="BS384" s="40"/>
      <c r="BT384" s="40"/>
      <c r="BU384" s="40"/>
      <c r="BV384" s="40"/>
      <c r="BW384" s="40"/>
      <c r="BX384" s="40"/>
      <c r="BY384" s="40"/>
      <c r="BZ384" s="40"/>
      <c r="CA384" s="40"/>
      <c r="CB384" s="40"/>
      <c r="CC384" s="40"/>
      <c r="CD384" s="40"/>
      <c r="CE384" s="40"/>
      <c r="CF384" s="40"/>
      <c r="CG384" s="40"/>
      <c r="CH384" s="40"/>
      <c r="CI384" s="40"/>
      <c r="CJ384" s="40"/>
      <c r="CK384" s="40"/>
      <c r="CL384" s="40"/>
      <c r="CM384" s="40"/>
      <c r="CN384" s="40"/>
      <c r="CO384" s="40"/>
      <c r="CP384" s="40"/>
      <c r="CQ384" s="40"/>
      <c r="CR384" s="40"/>
      <c r="CS384" s="40"/>
      <c r="CT384" s="40"/>
      <c r="CU384" s="40"/>
      <c r="CV384" s="40"/>
      <c r="CW384" s="40"/>
      <c r="CX384" s="40"/>
      <c r="CY384" s="40"/>
      <c r="CZ384" s="40"/>
      <c r="DA384" s="40"/>
      <c r="DB384" s="40"/>
      <c r="DC384" s="40"/>
    </row>
    <row r="385" spans="2:107" s="5" customFormat="1" ht="30" customHeight="1" x14ac:dyDescent="0.2">
      <c r="B385" s="83"/>
      <c r="C385" s="86"/>
      <c r="D385" s="87"/>
      <c r="E385" s="89"/>
      <c r="F385" s="117"/>
      <c r="G385" s="118"/>
      <c r="H385" s="91"/>
      <c r="I385" s="94"/>
      <c r="J385" s="95"/>
      <c r="K385" s="81"/>
      <c r="L385" s="100"/>
      <c r="M385" s="101"/>
      <c r="N385" s="101"/>
      <c r="O385" s="102" t="str">
        <f t="shared" si="48"/>
        <v/>
      </c>
      <c r="P385" s="100"/>
      <c r="Q385" s="101"/>
      <c r="R385" s="101"/>
      <c r="S385" s="102" t="str">
        <f t="shared" si="49"/>
        <v/>
      </c>
      <c r="T385" s="104" t="str">
        <f t="shared" si="50"/>
        <v/>
      </c>
      <c r="U385" s="105" t="str">
        <f t="shared" si="51"/>
        <v xml:space="preserve">   </v>
      </c>
      <c r="V385" s="106" t="str">
        <f>IF(E385=0," ",IF(E385="H",IF(H385&lt;2000,VLOOKUP(K385,Minimas!$A$15:$G$29,7),IF(AND(H385&gt;1999,H385&lt;2003),VLOOKUP(K385,Minimas!$A$15:$G$29,6),IF(AND(H385&gt;2002,H385&lt;2005),VLOOKUP(K385,Minimas!$A$15:$G$29,5),IF(AND(H385&gt;2004,H385&lt;2007),VLOOKUP(K385,Minimas!$A$15:$G$29,4),VLOOKUP(K385,Minimas!$A$15:$G$29,3))))),IF(H385&lt;2000,VLOOKUP(K385,Minimas!$H$15:$N$29,7),IF(AND(H385&gt;1999,H385&lt;2003),VLOOKUP(K385,Minimas!$H$15:$N$29,6),IF(AND(H385&gt;2002,H385&lt;2005),VLOOKUP(K385,Minimas!$H$15:$N$29,5),IF(AND(H385&gt;2004,H385&lt;2007),VLOOKUP(K385,Minimas!$H$15:$N$29,4),VLOOKUP(K385,Minimas!$H$15:$N$29,3)))))))</f>
        <v xml:space="preserve"> </v>
      </c>
      <c r="W385" s="107" t="str">
        <f t="shared" si="52"/>
        <v/>
      </c>
      <c r="X385" s="42"/>
      <c r="Y385" s="42"/>
      <c r="AB385" s="113" t="e">
        <f>T385-HLOOKUP(V385,Minimas!$C$3:$CD$12,2,FALSE)</f>
        <v>#VALUE!</v>
      </c>
      <c r="AC385" s="113" t="e">
        <f>T385-HLOOKUP(V385,Minimas!$C$3:$CD$12,3,FALSE)</f>
        <v>#VALUE!</v>
      </c>
      <c r="AD385" s="113" t="e">
        <f>T385-HLOOKUP(V385,Minimas!$C$3:$CD$12,4,FALSE)</f>
        <v>#VALUE!</v>
      </c>
      <c r="AE385" s="113" t="e">
        <f>T385-HLOOKUP(V385,Minimas!$C$3:$CD$12,5,FALSE)</f>
        <v>#VALUE!</v>
      </c>
      <c r="AF385" s="113" t="e">
        <f>T385-HLOOKUP(V385,Minimas!$C$3:$CD$12,6,FALSE)</f>
        <v>#VALUE!</v>
      </c>
      <c r="AG385" s="113" t="e">
        <f>T385-HLOOKUP(V385,Minimas!$C$3:$CD$12,7,FALSE)</f>
        <v>#VALUE!</v>
      </c>
      <c r="AH385" s="113" t="e">
        <f>T385-HLOOKUP(V385,Minimas!$C$3:$CD$12,8,FALSE)</f>
        <v>#VALUE!</v>
      </c>
      <c r="AI385" s="113" t="e">
        <f>T385-HLOOKUP(V385,Minimas!$C$3:$CD$12,9,FALSE)</f>
        <v>#VALUE!</v>
      </c>
      <c r="AJ385" s="113" t="e">
        <f>T385-HLOOKUP(V385,Minimas!$C$3:$CD$12,10,FALSE)</f>
        <v>#VALUE!</v>
      </c>
      <c r="AK385" s="114" t="str">
        <f t="shared" si="53"/>
        <v xml:space="preserve"> </v>
      </c>
      <c r="AL385" s="114"/>
      <c r="AM385" s="114" t="str">
        <f t="shared" si="54"/>
        <v xml:space="preserve"> </v>
      </c>
      <c r="AN385" s="114" t="str">
        <f t="shared" si="55"/>
        <v xml:space="preserve"> </v>
      </c>
      <c r="AO385" s="40"/>
      <c r="AP385" s="40"/>
      <c r="AQ385" s="40"/>
      <c r="AR385" s="40"/>
      <c r="AS385" s="40"/>
      <c r="AT385" s="40"/>
      <c r="AU385" s="40"/>
      <c r="AV385" s="40"/>
      <c r="AW385" s="40"/>
      <c r="AX385" s="40"/>
      <c r="AY385" s="40"/>
      <c r="AZ385" s="40"/>
      <c r="BA385" s="40"/>
      <c r="BB385" s="40"/>
      <c r="BC385" s="40"/>
      <c r="BD385" s="40"/>
      <c r="BE385" s="40"/>
      <c r="BF385" s="40"/>
      <c r="BG385" s="40"/>
      <c r="BH385" s="40"/>
      <c r="BI385" s="40"/>
      <c r="BJ385" s="40"/>
      <c r="BK385" s="40"/>
      <c r="BL385" s="40"/>
      <c r="BM385" s="40"/>
      <c r="BN385" s="40"/>
      <c r="BO385" s="40"/>
      <c r="BP385" s="40"/>
      <c r="BQ385" s="40"/>
      <c r="BR385" s="40"/>
      <c r="BS385" s="40"/>
      <c r="BT385" s="40"/>
      <c r="BU385" s="40"/>
      <c r="BV385" s="40"/>
      <c r="BW385" s="40"/>
      <c r="BX385" s="40"/>
      <c r="BY385" s="40"/>
      <c r="BZ385" s="40"/>
      <c r="CA385" s="40"/>
      <c r="CB385" s="40"/>
      <c r="CC385" s="40"/>
      <c r="CD385" s="40"/>
      <c r="CE385" s="40"/>
      <c r="CF385" s="40"/>
      <c r="CG385" s="40"/>
      <c r="CH385" s="40"/>
      <c r="CI385" s="40"/>
      <c r="CJ385" s="40"/>
      <c r="CK385" s="40"/>
      <c r="CL385" s="40"/>
      <c r="CM385" s="40"/>
      <c r="CN385" s="40"/>
      <c r="CO385" s="40"/>
      <c r="CP385" s="40"/>
      <c r="CQ385" s="40"/>
      <c r="CR385" s="40"/>
      <c r="CS385" s="40"/>
      <c r="CT385" s="40"/>
      <c r="CU385" s="40"/>
      <c r="CV385" s="40"/>
      <c r="CW385" s="40"/>
      <c r="CX385" s="40"/>
      <c r="CY385" s="40"/>
      <c r="CZ385" s="40"/>
      <c r="DA385" s="40"/>
      <c r="DB385" s="40"/>
      <c r="DC385" s="40"/>
    </row>
    <row r="386" spans="2:107" s="5" customFormat="1" ht="30" customHeight="1" x14ac:dyDescent="0.2">
      <c r="B386" s="83"/>
      <c r="C386" s="86"/>
      <c r="D386" s="87"/>
      <c r="E386" s="89"/>
      <c r="F386" s="117"/>
      <c r="G386" s="118"/>
      <c r="H386" s="91"/>
      <c r="I386" s="94"/>
      <c r="J386" s="95"/>
      <c r="K386" s="81"/>
      <c r="L386" s="100"/>
      <c r="M386" s="101"/>
      <c r="N386" s="101"/>
      <c r="O386" s="102" t="str">
        <f t="shared" si="48"/>
        <v/>
      </c>
      <c r="P386" s="100"/>
      <c r="Q386" s="101"/>
      <c r="R386" s="101"/>
      <c r="S386" s="102" t="str">
        <f t="shared" si="49"/>
        <v/>
      </c>
      <c r="T386" s="104" t="str">
        <f t="shared" si="50"/>
        <v/>
      </c>
      <c r="U386" s="105" t="str">
        <f t="shared" si="51"/>
        <v xml:space="preserve">   </v>
      </c>
      <c r="V386" s="106" t="str">
        <f>IF(E386=0," ",IF(E386="H",IF(H386&lt;2000,VLOOKUP(K386,Minimas!$A$15:$G$29,7),IF(AND(H386&gt;1999,H386&lt;2003),VLOOKUP(K386,Minimas!$A$15:$G$29,6),IF(AND(H386&gt;2002,H386&lt;2005),VLOOKUP(K386,Minimas!$A$15:$G$29,5),IF(AND(H386&gt;2004,H386&lt;2007),VLOOKUP(K386,Minimas!$A$15:$G$29,4),VLOOKUP(K386,Minimas!$A$15:$G$29,3))))),IF(H386&lt;2000,VLOOKUP(K386,Minimas!$H$15:$N$29,7),IF(AND(H386&gt;1999,H386&lt;2003),VLOOKUP(K386,Minimas!$H$15:$N$29,6),IF(AND(H386&gt;2002,H386&lt;2005),VLOOKUP(K386,Minimas!$H$15:$N$29,5),IF(AND(H386&gt;2004,H386&lt;2007),VLOOKUP(K386,Minimas!$H$15:$N$29,4),VLOOKUP(K386,Minimas!$H$15:$N$29,3)))))))</f>
        <v xml:space="preserve"> </v>
      </c>
      <c r="W386" s="107" t="str">
        <f t="shared" si="52"/>
        <v/>
      </c>
      <c r="X386" s="42"/>
      <c r="Y386" s="42"/>
      <c r="AB386" s="113" t="e">
        <f>T386-HLOOKUP(V386,Minimas!$C$3:$CD$12,2,FALSE)</f>
        <v>#VALUE!</v>
      </c>
      <c r="AC386" s="113" t="e">
        <f>T386-HLOOKUP(V386,Minimas!$C$3:$CD$12,3,FALSE)</f>
        <v>#VALUE!</v>
      </c>
      <c r="AD386" s="113" t="e">
        <f>T386-HLOOKUP(V386,Minimas!$C$3:$CD$12,4,FALSE)</f>
        <v>#VALUE!</v>
      </c>
      <c r="AE386" s="113" t="e">
        <f>T386-HLOOKUP(V386,Minimas!$C$3:$CD$12,5,FALSE)</f>
        <v>#VALUE!</v>
      </c>
      <c r="AF386" s="113" t="e">
        <f>T386-HLOOKUP(V386,Minimas!$C$3:$CD$12,6,FALSE)</f>
        <v>#VALUE!</v>
      </c>
      <c r="AG386" s="113" t="e">
        <f>T386-HLOOKUP(V386,Minimas!$C$3:$CD$12,7,FALSE)</f>
        <v>#VALUE!</v>
      </c>
      <c r="AH386" s="113" t="e">
        <f>T386-HLOOKUP(V386,Minimas!$C$3:$CD$12,8,FALSE)</f>
        <v>#VALUE!</v>
      </c>
      <c r="AI386" s="113" t="e">
        <f>T386-HLOOKUP(V386,Minimas!$C$3:$CD$12,9,FALSE)</f>
        <v>#VALUE!</v>
      </c>
      <c r="AJ386" s="113" t="e">
        <f>T386-HLOOKUP(V386,Minimas!$C$3:$CD$12,10,FALSE)</f>
        <v>#VALUE!</v>
      </c>
      <c r="AK386" s="114" t="str">
        <f t="shared" si="53"/>
        <v xml:space="preserve"> </v>
      </c>
      <c r="AL386" s="114"/>
      <c r="AM386" s="114" t="str">
        <f t="shared" si="54"/>
        <v xml:space="preserve"> </v>
      </c>
      <c r="AN386" s="114" t="str">
        <f t="shared" si="55"/>
        <v xml:space="preserve"> </v>
      </c>
      <c r="AO386" s="40"/>
      <c r="AP386" s="40"/>
      <c r="AQ386" s="40"/>
      <c r="AR386" s="40"/>
      <c r="AS386" s="40"/>
      <c r="AT386" s="40"/>
      <c r="AU386" s="40"/>
      <c r="AV386" s="40"/>
      <c r="AW386" s="40"/>
      <c r="AX386" s="40"/>
      <c r="AY386" s="40"/>
      <c r="AZ386" s="40"/>
      <c r="BA386" s="40"/>
      <c r="BB386" s="40"/>
      <c r="BC386" s="40"/>
      <c r="BD386" s="40"/>
      <c r="BE386" s="40"/>
      <c r="BF386" s="40"/>
      <c r="BG386" s="40"/>
      <c r="BH386" s="40"/>
      <c r="BI386" s="40"/>
      <c r="BJ386" s="40"/>
      <c r="BK386" s="40"/>
      <c r="BL386" s="40"/>
      <c r="BM386" s="40"/>
      <c r="BN386" s="40"/>
      <c r="BO386" s="40"/>
      <c r="BP386" s="40"/>
      <c r="BQ386" s="40"/>
      <c r="BR386" s="40"/>
      <c r="BS386" s="40"/>
      <c r="BT386" s="40"/>
      <c r="BU386" s="40"/>
      <c r="BV386" s="40"/>
      <c r="BW386" s="40"/>
      <c r="BX386" s="40"/>
      <c r="BY386" s="40"/>
      <c r="BZ386" s="40"/>
      <c r="CA386" s="40"/>
      <c r="CB386" s="40"/>
      <c r="CC386" s="40"/>
      <c r="CD386" s="40"/>
      <c r="CE386" s="40"/>
      <c r="CF386" s="40"/>
      <c r="CG386" s="40"/>
      <c r="CH386" s="40"/>
      <c r="CI386" s="40"/>
      <c r="CJ386" s="40"/>
      <c r="CK386" s="40"/>
      <c r="CL386" s="40"/>
      <c r="CM386" s="40"/>
      <c r="CN386" s="40"/>
      <c r="CO386" s="40"/>
      <c r="CP386" s="40"/>
      <c r="CQ386" s="40"/>
      <c r="CR386" s="40"/>
      <c r="CS386" s="40"/>
      <c r="CT386" s="40"/>
      <c r="CU386" s="40"/>
      <c r="CV386" s="40"/>
      <c r="CW386" s="40"/>
      <c r="CX386" s="40"/>
      <c r="CY386" s="40"/>
      <c r="CZ386" s="40"/>
      <c r="DA386" s="40"/>
      <c r="DB386" s="40"/>
      <c r="DC386" s="40"/>
    </row>
    <row r="387" spans="2:107" s="5" customFormat="1" ht="30" customHeight="1" x14ac:dyDescent="0.2">
      <c r="B387" s="83"/>
      <c r="C387" s="86"/>
      <c r="D387" s="87"/>
      <c r="E387" s="89"/>
      <c r="F387" s="117"/>
      <c r="G387" s="118"/>
      <c r="H387" s="91"/>
      <c r="I387" s="94"/>
      <c r="J387" s="95"/>
      <c r="K387" s="81"/>
      <c r="L387" s="100"/>
      <c r="M387" s="101"/>
      <c r="N387" s="101"/>
      <c r="O387" s="102" t="str">
        <f t="shared" si="48"/>
        <v/>
      </c>
      <c r="P387" s="100"/>
      <c r="Q387" s="101"/>
      <c r="R387" s="101"/>
      <c r="S387" s="102" t="str">
        <f t="shared" si="49"/>
        <v/>
      </c>
      <c r="T387" s="104" t="str">
        <f t="shared" si="50"/>
        <v/>
      </c>
      <c r="U387" s="105" t="str">
        <f t="shared" si="51"/>
        <v xml:space="preserve">   </v>
      </c>
      <c r="V387" s="106" t="str">
        <f>IF(E387=0," ",IF(E387="H",IF(H387&lt;2000,VLOOKUP(K387,Minimas!$A$15:$G$29,7),IF(AND(H387&gt;1999,H387&lt;2003),VLOOKUP(K387,Minimas!$A$15:$G$29,6),IF(AND(H387&gt;2002,H387&lt;2005),VLOOKUP(K387,Minimas!$A$15:$G$29,5),IF(AND(H387&gt;2004,H387&lt;2007),VLOOKUP(K387,Minimas!$A$15:$G$29,4),VLOOKUP(K387,Minimas!$A$15:$G$29,3))))),IF(H387&lt;2000,VLOOKUP(K387,Minimas!$H$15:$N$29,7),IF(AND(H387&gt;1999,H387&lt;2003),VLOOKUP(K387,Minimas!$H$15:$N$29,6),IF(AND(H387&gt;2002,H387&lt;2005),VLOOKUP(K387,Minimas!$H$15:$N$29,5),IF(AND(H387&gt;2004,H387&lt;2007),VLOOKUP(K387,Minimas!$H$15:$N$29,4),VLOOKUP(K387,Minimas!$H$15:$N$29,3)))))))</f>
        <v xml:space="preserve"> </v>
      </c>
      <c r="W387" s="107" t="str">
        <f t="shared" si="52"/>
        <v/>
      </c>
      <c r="X387" s="42"/>
      <c r="Y387" s="42"/>
      <c r="AB387" s="113" t="e">
        <f>T387-HLOOKUP(V387,Minimas!$C$3:$CD$12,2,FALSE)</f>
        <v>#VALUE!</v>
      </c>
      <c r="AC387" s="113" t="e">
        <f>T387-HLOOKUP(V387,Minimas!$C$3:$CD$12,3,FALSE)</f>
        <v>#VALUE!</v>
      </c>
      <c r="AD387" s="113" t="e">
        <f>T387-HLOOKUP(V387,Minimas!$C$3:$CD$12,4,FALSE)</f>
        <v>#VALUE!</v>
      </c>
      <c r="AE387" s="113" t="e">
        <f>T387-HLOOKUP(V387,Minimas!$C$3:$CD$12,5,FALSE)</f>
        <v>#VALUE!</v>
      </c>
      <c r="AF387" s="113" t="e">
        <f>T387-HLOOKUP(V387,Minimas!$C$3:$CD$12,6,FALSE)</f>
        <v>#VALUE!</v>
      </c>
      <c r="AG387" s="113" t="e">
        <f>T387-HLOOKUP(V387,Minimas!$C$3:$CD$12,7,FALSE)</f>
        <v>#VALUE!</v>
      </c>
      <c r="AH387" s="113" t="e">
        <f>T387-HLOOKUP(V387,Minimas!$C$3:$CD$12,8,FALSE)</f>
        <v>#VALUE!</v>
      </c>
      <c r="AI387" s="113" t="e">
        <f>T387-HLOOKUP(V387,Minimas!$C$3:$CD$12,9,FALSE)</f>
        <v>#VALUE!</v>
      </c>
      <c r="AJ387" s="113" t="e">
        <f>T387-HLOOKUP(V387,Minimas!$C$3:$CD$12,10,FALSE)</f>
        <v>#VALUE!</v>
      </c>
      <c r="AK387" s="114" t="str">
        <f t="shared" si="53"/>
        <v xml:space="preserve"> </v>
      </c>
      <c r="AL387" s="114"/>
      <c r="AM387" s="114" t="str">
        <f t="shared" si="54"/>
        <v xml:space="preserve"> </v>
      </c>
      <c r="AN387" s="114" t="str">
        <f t="shared" si="55"/>
        <v xml:space="preserve"> </v>
      </c>
      <c r="AO387" s="40"/>
      <c r="AP387" s="40"/>
      <c r="AQ387" s="40"/>
      <c r="AR387" s="40"/>
      <c r="AS387" s="40"/>
      <c r="AT387" s="40"/>
      <c r="AU387" s="40"/>
      <c r="AV387" s="40"/>
      <c r="AW387" s="40"/>
      <c r="AX387" s="40"/>
      <c r="AY387" s="40"/>
      <c r="AZ387" s="40"/>
      <c r="BA387" s="40"/>
      <c r="BB387" s="40"/>
      <c r="BC387" s="40"/>
      <c r="BD387" s="40"/>
      <c r="BE387" s="40"/>
      <c r="BF387" s="40"/>
      <c r="BG387" s="40"/>
      <c r="BH387" s="40"/>
      <c r="BI387" s="40"/>
      <c r="BJ387" s="40"/>
      <c r="BK387" s="40"/>
      <c r="BL387" s="40"/>
      <c r="BM387" s="40"/>
      <c r="BN387" s="40"/>
      <c r="BO387" s="40"/>
      <c r="BP387" s="40"/>
      <c r="BQ387" s="40"/>
      <c r="BR387" s="40"/>
      <c r="BS387" s="40"/>
      <c r="BT387" s="40"/>
      <c r="BU387" s="40"/>
      <c r="BV387" s="40"/>
      <c r="BW387" s="40"/>
      <c r="BX387" s="40"/>
      <c r="BY387" s="40"/>
      <c r="BZ387" s="40"/>
      <c r="CA387" s="40"/>
      <c r="CB387" s="40"/>
      <c r="CC387" s="40"/>
      <c r="CD387" s="40"/>
      <c r="CE387" s="40"/>
      <c r="CF387" s="40"/>
      <c r="CG387" s="40"/>
      <c r="CH387" s="40"/>
      <c r="CI387" s="40"/>
      <c r="CJ387" s="40"/>
      <c r="CK387" s="40"/>
      <c r="CL387" s="40"/>
      <c r="CM387" s="40"/>
      <c r="CN387" s="40"/>
      <c r="CO387" s="40"/>
      <c r="CP387" s="40"/>
      <c r="CQ387" s="40"/>
      <c r="CR387" s="40"/>
      <c r="CS387" s="40"/>
      <c r="CT387" s="40"/>
      <c r="CU387" s="40"/>
      <c r="CV387" s="40"/>
      <c r="CW387" s="40"/>
      <c r="CX387" s="40"/>
      <c r="CY387" s="40"/>
      <c r="CZ387" s="40"/>
      <c r="DA387" s="40"/>
      <c r="DB387" s="40"/>
      <c r="DC387" s="40"/>
    </row>
    <row r="388" spans="2:107" s="5" customFormat="1" ht="30" customHeight="1" x14ac:dyDescent="0.2">
      <c r="B388" s="83"/>
      <c r="C388" s="86"/>
      <c r="D388" s="87"/>
      <c r="E388" s="89"/>
      <c r="F388" s="117"/>
      <c r="G388" s="118"/>
      <c r="H388" s="91"/>
      <c r="I388" s="94"/>
      <c r="J388" s="95"/>
      <c r="K388" s="81"/>
      <c r="L388" s="100"/>
      <c r="M388" s="101"/>
      <c r="N388" s="101"/>
      <c r="O388" s="102" t="str">
        <f t="shared" si="48"/>
        <v/>
      </c>
      <c r="P388" s="100"/>
      <c r="Q388" s="101"/>
      <c r="R388" s="101"/>
      <c r="S388" s="102" t="str">
        <f t="shared" si="49"/>
        <v/>
      </c>
      <c r="T388" s="104" t="str">
        <f t="shared" si="50"/>
        <v/>
      </c>
      <c r="U388" s="105" t="str">
        <f t="shared" si="51"/>
        <v xml:space="preserve">   </v>
      </c>
      <c r="V388" s="106" t="str">
        <f>IF(E388=0," ",IF(E388="H",IF(H388&lt;2000,VLOOKUP(K388,Minimas!$A$15:$G$29,7),IF(AND(H388&gt;1999,H388&lt;2003),VLOOKUP(K388,Minimas!$A$15:$G$29,6),IF(AND(H388&gt;2002,H388&lt;2005),VLOOKUP(K388,Minimas!$A$15:$G$29,5),IF(AND(H388&gt;2004,H388&lt;2007),VLOOKUP(K388,Minimas!$A$15:$G$29,4),VLOOKUP(K388,Minimas!$A$15:$G$29,3))))),IF(H388&lt;2000,VLOOKUP(K388,Minimas!$H$15:$N$29,7),IF(AND(H388&gt;1999,H388&lt;2003),VLOOKUP(K388,Minimas!$H$15:$N$29,6),IF(AND(H388&gt;2002,H388&lt;2005),VLOOKUP(K388,Minimas!$H$15:$N$29,5),IF(AND(H388&gt;2004,H388&lt;2007),VLOOKUP(K388,Minimas!$H$15:$N$29,4),VLOOKUP(K388,Minimas!$H$15:$N$29,3)))))))</f>
        <v xml:space="preserve"> </v>
      </c>
      <c r="W388" s="107" t="str">
        <f t="shared" si="52"/>
        <v/>
      </c>
      <c r="X388" s="42"/>
      <c r="Y388" s="42"/>
      <c r="AB388" s="113" t="e">
        <f>T388-HLOOKUP(V388,Minimas!$C$3:$CD$12,2,FALSE)</f>
        <v>#VALUE!</v>
      </c>
      <c r="AC388" s="113" t="e">
        <f>T388-HLOOKUP(V388,Minimas!$C$3:$CD$12,3,FALSE)</f>
        <v>#VALUE!</v>
      </c>
      <c r="AD388" s="113" t="e">
        <f>T388-HLOOKUP(V388,Minimas!$C$3:$CD$12,4,FALSE)</f>
        <v>#VALUE!</v>
      </c>
      <c r="AE388" s="113" t="e">
        <f>T388-HLOOKUP(V388,Minimas!$C$3:$CD$12,5,FALSE)</f>
        <v>#VALUE!</v>
      </c>
      <c r="AF388" s="113" t="e">
        <f>T388-HLOOKUP(V388,Minimas!$C$3:$CD$12,6,FALSE)</f>
        <v>#VALUE!</v>
      </c>
      <c r="AG388" s="113" t="e">
        <f>T388-HLOOKUP(V388,Minimas!$C$3:$CD$12,7,FALSE)</f>
        <v>#VALUE!</v>
      </c>
      <c r="AH388" s="113" t="e">
        <f>T388-HLOOKUP(V388,Minimas!$C$3:$CD$12,8,FALSE)</f>
        <v>#VALUE!</v>
      </c>
      <c r="AI388" s="113" t="e">
        <f>T388-HLOOKUP(V388,Minimas!$C$3:$CD$12,9,FALSE)</f>
        <v>#VALUE!</v>
      </c>
      <c r="AJ388" s="113" t="e">
        <f>T388-HLOOKUP(V388,Minimas!$C$3:$CD$12,10,FALSE)</f>
        <v>#VALUE!</v>
      </c>
      <c r="AK388" s="114" t="str">
        <f t="shared" si="53"/>
        <v xml:space="preserve"> </v>
      </c>
      <c r="AL388" s="114"/>
      <c r="AM388" s="114" t="str">
        <f t="shared" si="54"/>
        <v xml:space="preserve"> </v>
      </c>
      <c r="AN388" s="114" t="str">
        <f t="shared" si="55"/>
        <v xml:space="preserve"> </v>
      </c>
      <c r="AO388" s="40"/>
      <c r="AP388" s="40"/>
      <c r="AQ388" s="40"/>
      <c r="AR388" s="40"/>
      <c r="AS388" s="40"/>
      <c r="AT388" s="40"/>
      <c r="AU388" s="40"/>
      <c r="AV388" s="40"/>
      <c r="AW388" s="40"/>
      <c r="AX388" s="40"/>
      <c r="AY388" s="40"/>
      <c r="AZ388" s="40"/>
      <c r="BA388" s="40"/>
      <c r="BB388" s="40"/>
      <c r="BC388" s="40"/>
      <c r="BD388" s="40"/>
      <c r="BE388" s="40"/>
      <c r="BF388" s="40"/>
      <c r="BG388" s="40"/>
      <c r="BH388" s="40"/>
      <c r="BI388" s="40"/>
      <c r="BJ388" s="40"/>
      <c r="BK388" s="40"/>
      <c r="BL388" s="40"/>
      <c r="BM388" s="40"/>
      <c r="BN388" s="40"/>
      <c r="BO388" s="40"/>
      <c r="BP388" s="40"/>
      <c r="BQ388" s="40"/>
      <c r="BR388" s="40"/>
      <c r="BS388" s="40"/>
      <c r="BT388" s="40"/>
      <c r="BU388" s="40"/>
      <c r="BV388" s="40"/>
      <c r="BW388" s="40"/>
      <c r="BX388" s="40"/>
      <c r="BY388" s="40"/>
      <c r="BZ388" s="40"/>
      <c r="CA388" s="40"/>
      <c r="CB388" s="40"/>
      <c r="CC388" s="40"/>
      <c r="CD388" s="40"/>
      <c r="CE388" s="40"/>
      <c r="CF388" s="40"/>
      <c r="CG388" s="40"/>
      <c r="CH388" s="40"/>
      <c r="CI388" s="40"/>
      <c r="CJ388" s="40"/>
      <c r="CK388" s="40"/>
      <c r="CL388" s="40"/>
      <c r="CM388" s="40"/>
      <c r="CN388" s="40"/>
      <c r="CO388" s="40"/>
      <c r="CP388" s="40"/>
      <c r="CQ388" s="40"/>
      <c r="CR388" s="40"/>
      <c r="CS388" s="40"/>
      <c r="CT388" s="40"/>
      <c r="CU388" s="40"/>
      <c r="CV388" s="40"/>
      <c r="CW388" s="40"/>
      <c r="CX388" s="40"/>
      <c r="CY388" s="40"/>
      <c r="CZ388" s="40"/>
      <c r="DA388" s="40"/>
      <c r="DB388" s="40"/>
      <c r="DC388" s="40"/>
    </row>
    <row r="389" spans="2:107" s="5" customFormat="1" ht="30" customHeight="1" x14ac:dyDescent="0.2">
      <c r="B389" s="83"/>
      <c r="C389" s="86"/>
      <c r="D389" s="87"/>
      <c r="E389" s="89"/>
      <c r="F389" s="117"/>
      <c r="G389" s="118"/>
      <c r="H389" s="91"/>
      <c r="I389" s="94"/>
      <c r="J389" s="95"/>
      <c r="K389" s="81"/>
      <c r="L389" s="100"/>
      <c r="M389" s="101"/>
      <c r="N389" s="101"/>
      <c r="O389" s="102" t="str">
        <f t="shared" si="48"/>
        <v/>
      </c>
      <c r="P389" s="100"/>
      <c r="Q389" s="101"/>
      <c r="R389" s="101"/>
      <c r="S389" s="102" t="str">
        <f t="shared" si="49"/>
        <v/>
      </c>
      <c r="T389" s="104" t="str">
        <f t="shared" si="50"/>
        <v/>
      </c>
      <c r="U389" s="105" t="str">
        <f t="shared" si="51"/>
        <v xml:space="preserve">   </v>
      </c>
      <c r="V389" s="106" t="str">
        <f>IF(E389=0," ",IF(E389="H",IF(H389&lt;2000,VLOOKUP(K389,Minimas!$A$15:$G$29,7),IF(AND(H389&gt;1999,H389&lt;2003),VLOOKUP(K389,Minimas!$A$15:$G$29,6),IF(AND(H389&gt;2002,H389&lt;2005),VLOOKUP(K389,Minimas!$A$15:$G$29,5),IF(AND(H389&gt;2004,H389&lt;2007),VLOOKUP(K389,Minimas!$A$15:$G$29,4),VLOOKUP(K389,Minimas!$A$15:$G$29,3))))),IF(H389&lt;2000,VLOOKUP(K389,Minimas!$H$15:$N$29,7),IF(AND(H389&gt;1999,H389&lt;2003),VLOOKUP(K389,Minimas!$H$15:$N$29,6),IF(AND(H389&gt;2002,H389&lt;2005),VLOOKUP(K389,Minimas!$H$15:$N$29,5),IF(AND(H389&gt;2004,H389&lt;2007),VLOOKUP(K389,Minimas!$H$15:$N$29,4),VLOOKUP(K389,Minimas!$H$15:$N$29,3)))))))</f>
        <v xml:space="preserve"> </v>
      </c>
      <c r="W389" s="107" t="str">
        <f t="shared" si="52"/>
        <v/>
      </c>
      <c r="X389" s="42"/>
      <c r="Y389" s="42"/>
      <c r="AB389" s="113" t="e">
        <f>T389-HLOOKUP(V389,Minimas!$C$3:$CD$12,2,FALSE)</f>
        <v>#VALUE!</v>
      </c>
      <c r="AC389" s="113" t="e">
        <f>T389-HLOOKUP(V389,Minimas!$C$3:$CD$12,3,FALSE)</f>
        <v>#VALUE!</v>
      </c>
      <c r="AD389" s="113" t="e">
        <f>T389-HLOOKUP(V389,Minimas!$C$3:$CD$12,4,FALSE)</f>
        <v>#VALUE!</v>
      </c>
      <c r="AE389" s="113" t="e">
        <f>T389-HLOOKUP(V389,Minimas!$C$3:$CD$12,5,FALSE)</f>
        <v>#VALUE!</v>
      </c>
      <c r="AF389" s="113" t="e">
        <f>T389-HLOOKUP(V389,Minimas!$C$3:$CD$12,6,FALSE)</f>
        <v>#VALUE!</v>
      </c>
      <c r="AG389" s="113" t="e">
        <f>T389-HLOOKUP(V389,Minimas!$C$3:$CD$12,7,FALSE)</f>
        <v>#VALUE!</v>
      </c>
      <c r="AH389" s="113" t="e">
        <f>T389-HLOOKUP(V389,Minimas!$C$3:$CD$12,8,FALSE)</f>
        <v>#VALUE!</v>
      </c>
      <c r="AI389" s="113" t="e">
        <f>T389-HLOOKUP(V389,Minimas!$C$3:$CD$12,9,FALSE)</f>
        <v>#VALUE!</v>
      </c>
      <c r="AJ389" s="113" t="e">
        <f>T389-HLOOKUP(V389,Minimas!$C$3:$CD$12,10,FALSE)</f>
        <v>#VALUE!</v>
      </c>
      <c r="AK389" s="114" t="str">
        <f t="shared" si="53"/>
        <v xml:space="preserve"> </v>
      </c>
      <c r="AL389" s="114"/>
      <c r="AM389" s="114" t="str">
        <f t="shared" si="54"/>
        <v xml:space="preserve"> </v>
      </c>
      <c r="AN389" s="114" t="str">
        <f t="shared" si="55"/>
        <v xml:space="preserve"> </v>
      </c>
      <c r="AO389" s="40"/>
      <c r="AP389" s="40"/>
      <c r="AQ389" s="40"/>
      <c r="AR389" s="40"/>
      <c r="AS389" s="40"/>
      <c r="AT389" s="40"/>
      <c r="AU389" s="40"/>
      <c r="AV389" s="40"/>
      <c r="AW389" s="40"/>
      <c r="AX389" s="40"/>
      <c r="AY389" s="40"/>
      <c r="AZ389" s="40"/>
      <c r="BA389" s="40"/>
      <c r="BB389" s="40"/>
      <c r="BC389" s="40"/>
      <c r="BD389" s="40"/>
      <c r="BE389" s="40"/>
      <c r="BF389" s="40"/>
      <c r="BG389" s="40"/>
      <c r="BH389" s="40"/>
      <c r="BI389" s="40"/>
      <c r="BJ389" s="40"/>
      <c r="BK389" s="40"/>
      <c r="BL389" s="40"/>
      <c r="BM389" s="40"/>
      <c r="BN389" s="40"/>
      <c r="BO389" s="40"/>
      <c r="BP389" s="40"/>
      <c r="BQ389" s="40"/>
      <c r="BR389" s="40"/>
      <c r="BS389" s="40"/>
      <c r="BT389" s="40"/>
      <c r="BU389" s="40"/>
      <c r="BV389" s="40"/>
      <c r="BW389" s="40"/>
      <c r="BX389" s="40"/>
      <c r="BY389" s="40"/>
      <c r="BZ389" s="40"/>
      <c r="CA389" s="40"/>
      <c r="CB389" s="40"/>
      <c r="CC389" s="40"/>
      <c r="CD389" s="40"/>
      <c r="CE389" s="40"/>
      <c r="CF389" s="40"/>
      <c r="CG389" s="40"/>
      <c r="CH389" s="40"/>
      <c r="CI389" s="40"/>
      <c r="CJ389" s="40"/>
      <c r="CK389" s="40"/>
      <c r="CL389" s="40"/>
      <c r="CM389" s="40"/>
      <c r="CN389" s="40"/>
      <c r="CO389" s="40"/>
      <c r="CP389" s="40"/>
      <c r="CQ389" s="40"/>
      <c r="CR389" s="40"/>
      <c r="CS389" s="40"/>
      <c r="CT389" s="40"/>
      <c r="CU389" s="40"/>
      <c r="CV389" s="40"/>
      <c r="CW389" s="40"/>
      <c r="CX389" s="40"/>
      <c r="CY389" s="40"/>
      <c r="CZ389" s="40"/>
      <c r="DA389" s="40"/>
      <c r="DB389" s="40"/>
      <c r="DC389" s="40"/>
    </row>
    <row r="390" spans="2:107" s="5" customFormat="1" ht="30" customHeight="1" x14ac:dyDescent="0.2">
      <c r="B390" s="83"/>
      <c r="C390" s="86"/>
      <c r="D390" s="87"/>
      <c r="E390" s="89"/>
      <c r="F390" s="117"/>
      <c r="G390" s="118"/>
      <c r="H390" s="91"/>
      <c r="I390" s="94"/>
      <c r="J390" s="95"/>
      <c r="K390" s="81"/>
      <c r="L390" s="100"/>
      <c r="M390" s="101"/>
      <c r="N390" s="101"/>
      <c r="O390" s="102" t="str">
        <f t="shared" si="48"/>
        <v/>
      </c>
      <c r="P390" s="100"/>
      <c r="Q390" s="101"/>
      <c r="R390" s="101"/>
      <c r="S390" s="102" t="str">
        <f t="shared" si="49"/>
        <v/>
      </c>
      <c r="T390" s="104" t="str">
        <f t="shared" si="50"/>
        <v/>
      </c>
      <c r="U390" s="105" t="str">
        <f t="shared" si="51"/>
        <v xml:space="preserve">   </v>
      </c>
      <c r="V390" s="106" t="str">
        <f>IF(E390=0," ",IF(E390="H",IF(H390&lt;2000,VLOOKUP(K390,Minimas!$A$15:$G$29,7),IF(AND(H390&gt;1999,H390&lt;2003),VLOOKUP(K390,Minimas!$A$15:$G$29,6),IF(AND(H390&gt;2002,H390&lt;2005),VLOOKUP(K390,Minimas!$A$15:$G$29,5),IF(AND(H390&gt;2004,H390&lt;2007),VLOOKUP(K390,Minimas!$A$15:$G$29,4),VLOOKUP(K390,Minimas!$A$15:$G$29,3))))),IF(H390&lt;2000,VLOOKUP(K390,Minimas!$H$15:$N$29,7),IF(AND(H390&gt;1999,H390&lt;2003),VLOOKUP(K390,Minimas!$H$15:$N$29,6),IF(AND(H390&gt;2002,H390&lt;2005),VLOOKUP(K390,Minimas!$H$15:$N$29,5),IF(AND(H390&gt;2004,H390&lt;2007),VLOOKUP(K390,Minimas!$H$15:$N$29,4),VLOOKUP(K390,Minimas!$H$15:$N$29,3)))))))</f>
        <v xml:space="preserve"> </v>
      </c>
      <c r="W390" s="107" t="str">
        <f t="shared" si="52"/>
        <v/>
      </c>
      <c r="X390" s="42"/>
      <c r="Y390" s="42"/>
      <c r="AB390" s="113" t="e">
        <f>T390-HLOOKUP(V390,Minimas!$C$3:$CD$12,2,FALSE)</f>
        <v>#VALUE!</v>
      </c>
      <c r="AC390" s="113" t="e">
        <f>T390-HLOOKUP(V390,Minimas!$C$3:$CD$12,3,FALSE)</f>
        <v>#VALUE!</v>
      </c>
      <c r="AD390" s="113" t="e">
        <f>T390-HLOOKUP(V390,Minimas!$C$3:$CD$12,4,FALSE)</f>
        <v>#VALUE!</v>
      </c>
      <c r="AE390" s="113" t="e">
        <f>T390-HLOOKUP(V390,Minimas!$C$3:$CD$12,5,FALSE)</f>
        <v>#VALUE!</v>
      </c>
      <c r="AF390" s="113" t="e">
        <f>T390-HLOOKUP(V390,Minimas!$C$3:$CD$12,6,FALSE)</f>
        <v>#VALUE!</v>
      </c>
      <c r="AG390" s="113" t="e">
        <f>T390-HLOOKUP(V390,Minimas!$C$3:$CD$12,7,FALSE)</f>
        <v>#VALUE!</v>
      </c>
      <c r="AH390" s="113" t="e">
        <f>T390-HLOOKUP(V390,Minimas!$C$3:$CD$12,8,FALSE)</f>
        <v>#VALUE!</v>
      </c>
      <c r="AI390" s="113" t="e">
        <f>T390-HLOOKUP(V390,Minimas!$C$3:$CD$12,9,FALSE)</f>
        <v>#VALUE!</v>
      </c>
      <c r="AJ390" s="113" t="e">
        <f>T390-HLOOKUP(V390,Minimas!$C$3:$CD$12,10,FALSE)</f>
        <v>#VALUE!</v>
      </c>
      <c r="AK390" s="114" t="str">
        <f t="shared" si="53"/>
        <v xml:space="preserve"> </v>
      </c>
      <c r="AL390" s="114"/>
      <c r="AM390" s="114" t="str">
        <f t="shared" si="54"/>
        <v xml:space="preserve"> </v>
      </c>
      <c r="AN390" s="114" t="str">
        <f t="shared" si="55"/>
        <v xml:space="preserve"> </v>
      </c>
      <c r="AO390" s="40"/>
      <c r="AP390" s="40"/>
      <c r="AQ390" s="40"/>
      <c r="AR390" s="40"/>
      <c r="AS390" s="40"/>
      <c r="AT390" s="40"/>
      <c r="AU390" s="40"/>
      <c r="AV390" s="40"/>
      <c r="AW390" s="40"/>
      <c r="AX390" s="40"/>
      <c r="AY390" s="40"/>
      <c r="AZ390" s="40"/>
      <c r="BA390" s="40"/>
      <c r="BB390" s="40"/>
      <c r="BC390" s="40"/>
      <c r="BD390" s="40"/>
      <c r="BE390" s="40"/>
      <c r="BF390" s="40"/>
      <c r="BG390" s="40"/>
      <c r="BH390" s="40"/>
      <c r="BI390" s="40"/>
      <c r="BJ390" s="40"/>
      <c r="BK390" s="40"/>
      <c r="BL390" s="40"/>
      <c r="BM390" s="40"/>
      <c r="BN390" s="40"/>
      <c r="BO390" s="40"/>
      <c r="BP390" s="40"/>
      <c r="BQ390" s="40"/>
      <c r="BR390" s="40"/>
      <c r="BS390" s="40"/>
      <c r="BT390" s="40"/>
      <c r="BU390" s="40"/>
      <c r="BV390" s="40"/>
      <c r="BW390" s="40"/>
      <c r="BX390" s="40"/>
      <c r="BY390" s="40"/>
      <c r="BZ390" s="40"/>
      <c r="CA390" s="40"/>
      <c r="CB390" s="40"/>
      <c r="CC390" s="40"/>
      <c r="CD390" s="40"/>
      <c r="CE390" s="40"/>
      <c r="CF390" s="40"/>
      <c r="CG390" s="40"/>
      <c r="CH390" s="40"/>
      <c r="CI390" s="40"/>
      <c r="CJ390" s="40"/>
      <c r="CK390" s="40"/>
      <c r="CL390" s="40"/>
      <c r="CM390" s="40"/>
      <c r="CN390" s="40"/>
      <c r="CO390" s="40"/>
      <c r="CP390" s="40"/>
      <c r="CQ390" s="40"/>
      <c r="CR390" s="40"/>
      <c r="CS390" s="40"/>
      <c r="CT390" s="40"/>
      <c r="CU390" s="40"/>
      <c r="CV390" s="40"/>
      <c r="CW390" s="40"/>
      <c r="CX390" s="40"/>
      <c r="CY390" s="40"/>
      <c r="CZ390" s="40"/>
      <c r="DA390" s="40"/>
      <c r="DB390" s="40"/>
      <c r="DC390" s="40"/>
    </row>
    <row r="391" spans="2:107" s="5" customFormat="1" ht="30" customHeight="1" x14ac:dyDescent="0.2">
      <c r="B391" s="83"/>
      <c r="C391" s="86"/>
      <c r="D391" s="87"/>
      <c r="E391" s="89"/>
      <c r="F391" s="117"/>
      <c r="G391" s="118"/>
      <c r="H391" s="91"/>
      <c r="I391" s="94"/>
      <c r="J391" s="95"/>
      <c r="K391" s="81"/>
      <c r="L391" s="100"/>
      <c r="M391" s="101"/>
      <c r="N391" s="101"/>
      <c r="O391" s="102" t="str">
        <f t="shared" si="48"/>
        <v/>
      </c>
      <c r="P391" s="100"/>
      <c r="Q391" s="101"/>
      <c r="R391" s="101"/>
      <c r="S391" s="102" t="str">
        <f t="shared" si="49"/>
        <v/>
      </c>
      <c r="T391" s="104" t="str">
        <f t="shared" si="50"/>
        <v/>
      </c>
      <c r="U391" s="105" t="str">
        <f t="shared" si="51"/>
        <v xml:space="preserve">   </v>
      </c>
      <c r="V391" s="106" t="str">
        <f>IF(E391=0," ",IF(E391="H",IF(H391&lt;2000,VLOOKUP(K391,Minimas!$A$15:$G$29,7),IF(AND(H391&gt;1999,H391&lt;2003),VLOOKUP(K391,Minimas!$A$15:$G$29,6),IF(AND(H391&gt;2002,H391&lt;2005),VLOOKUP(K391,Minimas!$A$15:$G$29,5),IF(AND(H391&gt;2004,H391&lt;2007),VLOOKUP(K391,Minimas!$A$15:$G$29,4),VLOOKUP(K391,Minimas!$A$15:$G$29,3))))),IF(H391&lt;2000,VLOOKUP(K391,Minimas!$H$15:$N$29,7),IF(AND(H391&gt;1999,H391&lt;2003),VLOOKUP(K391,Minimas!$H$15:$N$29,6),IF(AND(H391&gt;2002,H391&lt;2005),VLOOKUP(K391,Minimas!$H$15:$N$29,5),IF(AND(H391&gt;2004,H391&lt;2007),VLOOKUP(K391,Minimas!$H$15:$N$29,4),VLOOKUP(K391,Minimas!$H$15:$N$29,3)))))))</f>
        <v xml:space="preserve"> </v>
      </c>
      <c r="W391" s="107" t="str">
        <f t="shared" si="52"/>
        <v/>
      </c>
      <c r="X391" s="42"/>
      <c r="Y391" s="42"/>
      <c r="AB391" s="113" t="e">
        <f>T391-HLOOKUP(V391,Minimas!$C$3:$CD$12,2,FALSE)</f>
        <v>#VALUE!</v>
      </c>
      <c r="AC391" s="113" t="e">
        <f>T391-HLOOKUP(V391,Minimas!$C$3:$CD$12,3,FALSE)</f>
        <v>#VALUE!</v>
      </c>
      <c r="AD391" s="113" t="e">
        <f>T391-HLOOKUP(V391,Minimas!$C$3:$CD$12,4,FALSE)</f>
        <v>#VALUE!</v>
      </c>
      <c r="AE391" s="113" t="e">
        <f>T391-HLOOKUP(V391,Minimas!$C$3:$CD$12,5,FALSE)</f>
        <v>#VALUE!</v>
      </c>
      <c r="AF391" s="113" t="e">
        <f>T391-HLOOKUP(V391,Minimas!$C$3:$CD$12,6,FALSE)</f>
        <v>#VALUE!</v>
      </c>
      <c r="AG391" s="113" t="e">
        <f>T391-HLOOKUP(V391,Minimas!$C$3:$CD$12,7,FALSE)</f>
        <v>#VALUE!</v>
      </c>
      <c r="AH391" s="113" t="e">
        <f>T391-HLOOKUP(V391,Minimas!$C$3:$CD$12,8,FALSE)</f>
        <v>#VALUE!</v>
      </c>
      <c r="AI391" s="113" t="e">
        <f>T391-HLOOKUP(V391,Minimas!$C$3:$CD$12,9,FALSE)</f>
        <v>#VALUE!</v>
      </c>
      <c r="AJ391" s="113" t="e">
        <f>T391-HLOOKUP(V391,Minimas!$C$3:$CD$12,10,FALSE)</f>
        <v>#VALUE!</v>
      </c>
      <c r="AK391" s="114" t="str">
        <f t="shared" si="53"/>
        <v xml:space="preserve"> </v>
      </c>
      <c r="AL391" s="114"/>
      <c r="AM391" s="114" t="str">
        <f t="shared" si="54"/>
        <v xml:space="preserve"> </v>
      </c>
      <c r="AN391" s="114" t="str">
        <f t="shared" si="55"/>
        <v xml:space="preserve"> </v>
      </c>
      <c r="AO391" s="40"/>
      <c r="AP391" s="40"/>
      <c r="AQ391" s="40"/>
      <c r="AR391" s="40"/>
      <c r="AS391" s="40"/>
      <c r="AT391" s="40"/>
      <c r="AU391" s="40"/>
      <c r="AV391" s="40"/>
      <c r="AW391" s="40"/>
      <c r="AX391" s="40"/>
      <c r="AY391" s="40"/>
      <c r="AZ391" s="40"/>
      <c r="BA391" s="40"/>
      <c r="BB391" s="40"/>
      <c r="BC391" s="40"/>
      <c r="BD391" s="40"/>
      <c r="BE391" s="40"/>
      <c r="BF391" s="40"/>
      <c r="BG391" s="40"/>
      <c r="BH391" s="40"/>
      <c r="BI391" s="40"/>
      <c r="BJ391" s="40"/>
      <c r="BK391" s="40"/>
      <c r="BL391" s="40"/>
      <c r="BM391" s="40"/>
      <c r="BN391" s="40"/>
      <c r="BO391" s="40"/>
      <c r="BP391" s="40"/>
      <c r="BQ391" s="40"/>
      <c r="BR391" s="40"/>
      <c r="BS391" s="40"/>
      <c r="BT391" s="40"/>
      <c r="BU391" s="40"/>
      <c r="BV391" s="40"/>
      <c r="BW391" s="40"/>
      <c r="BX391" s="40"/>
      <c r="BY391" s="40"/>
      <c r="BZ391" s="40"/>
      <c r="CA391" s="40"/>
      <c r="CB391" s="40"/>
      <c r="CC391" s="40"/>
      <c r="CD391" s="40"/>
      <c r="CE391" s="40"/>
      <c r="CF391" s="40"/>
      <c r="CG391" s="40"/>
      <c r="CH391" s="40"/>
      <c r="CI391" s="40"/>
      <c r="CJ391" s="40"/>
      <c r="CK391" s="40"/>
      <c r="CL391" s="40"/>
      <c r="CM391" s="40"/>
      <c r="CN391" s="40"/>
      <c r="CO391" s="40"/>
      <c r="CP391" s="40"/>
      <c r="CQ391" s="40"/>
      <c r="CR391" s="40"/>
      <c r="CS391" s="40"/>
      <c r="CT391" s="40"/>
      <c r="CU391" s="40"/>
      <c r="CV391" s="40"/>
      <c r="CW391" s="40"/>
      <c r="CX391" s="40"/>
      <c r="CY391" s="40"/>
      <c r="CZ391" s="40"/>
      <c r="DA391" s="40"/>
      <c r="DB391" s="40"/>
      <c r="DC391" s="40"/>
    </row>
    <row r="392" spans="2:107" s="5" customFormat="1" ht="30" customHeight="1" x14ac:dyDescent="0.2">
      <c r="B392" s="83"/>
      <c r="C392" s="86"/>
      <c r="D392" s="87"/>
      <c r="E392" s="89"/>
      <c r="F392" s="117"/>
      <c r="G392" s="118"/>
      <c r="H392" s="91"/>
      <c r="I392" s="94"/>
      <c r="J392" s="95"/>
      <c r="K392" s="81"/>
      <c r="L392" s="100"/>
      <c r="M392" s="101"/>
      <c r="N392" s="101"/>
      <c r="O392" s="102" t="str">
        <f t="shared" si="48"/>
        <v/>
      </c>
      <c r="P392" s="100"/>
      <c r="Q392" s="101"/>
      <c r="R392" s="101"/>
      <c r="S392" s="102" t="str">
        <f t="shared" si="49"/>
        <v/>
      </c>
      <c r="T392" s="104" t="str">
        <f t="shared" si="50"/>
        <v/>
      </c>
      <c r="U392" s="105" t="str">
        <f t="shared" si="51"/>
        <v xml:space="preserve">   </v>
      </c>
      <c r="V392" s="106" t="str">
        <f>IF(E392=0," ",IF(E392="H",IF(H392&lt;2000,VLOOKUP(K392,Minimas!$A$15:$G$29,7),IF(AND(H392&gt;1999,H392&lt;2003),VLOOKUP(K392,Minimas!$A$15:$G$29,6),IF(AND(H392&gt;2002,H392&lt;2005),VLOOKUP(K392,Minimas!$A$15:$G$29,5),IF(AND(H392&gt;2004,H392&lt;2007),VLOOKUP(K392,Minimas!$A$15:$G$29,4),VLOOKUP(K392,Minimas!$A$15:$G$29,3))))),IF(H392&lt;2000,VLOOKUP(K392,Minimas!$H$15:$N$29,7),IF(AND(H392&gt;1999,H392&lt;2003),VLOOKUP(K392,Minimas!$H$15:$N$29,6),IF(AND(H392&gt;2002,H392&lt;2005),VLOOKUP(K392,Minimas!$H$15:$N$29,5),IF(AND(H392&gt;2004,H392&lt;2007),VLOOKUP(K392,Minimas!$H$15:$N$29,4),VLOOKUP(K392,Minimas!$H$15:$N$29,3)))))))</f>
        <v xml:space="preserve"> </v>
      </c>
      <c r="W392" s="107" t="str">
        <f t="shared" si="52"/>
        <v/>
      </c>
      <c r="X392" s="42"/>
      <c r="Y392" s="42"/>
      <c r="AB392" s="113" t="e">
        <f>T392-HLOOKUP(V392,Minimas!$C$3:$CD$12,2,FALSE)</f>
        <v>#VALUE!</v>
      </c>
      <c r="AC392" s="113" t="e">
        <f>T392-HLOOKUP(V392,Minimas!$C$3:$CD$12,3,FALSE)</f>
        <v>#VALUE!</v>
      </c>
      <c r="AD392" s="113" t="e">
        <f>T392-HLOOKUP(V392,Minimas!$C$3:$CD$12,4,FALSE)</f>
        <v>#VALUE!</v>
      </c>
      <c r="AE392" s="113" t="e">
        <f>T392-HLOOKUP(V392,Minimas!$C$3:$CD$12,5,FALSE)</f>
        <v>#VALUE!</v>
      </c>
      <c r="AF392" s="113" t="e">
        <f>T392-HLOOKUP(V392,Minimas!$C$3:$CD$12,6,FALSE)</f>
        <v>#VALUE!</v>
      </c>
      <c r="AG392" s="113" t="e">
        <f>T392-HLOOKUP(V392,Minimas!$C$3:$CD$12,7,FALSE)</f>
        <v>#VALUE!</v>
      </c>
      <c r="AH392" s="113" t="e">
        <f>T392-HLOOKUP(V392,Minimas!$C$3:$CD$12,8,FALSE)</f>
        <v>#VALUE!</v>
      </c>
      <c r="AI392" s="113" t="e">
        <f>T392-HLOOKUP(V392,Minimas!$C$3:$CD$12,9,FALSE)</f>
        <v>#VALUE!</v>
      </c>
      <c r="AJ392" s="113" t="e">
        <f>T392-HLOOKUP(V392,Minimas!$C$3:$CD$12,10,FALSE)</f>
        <v>#VALUE!</v>
      </c>
      <c r="AK392" s="114" t="str">
        <f t="shared" si="53"/>
        <v xml:space="preserve"> </v>
      </c>
      <c r="AL392" s="114"/>
      <c r="AM392" s="114" t="str">
        <f t="shared" si="54"/>
        <v xml:space="preserve"> </v>
      </c>
      <c r="AN392" s="114" t="str">
        <f t="shared" si="55"/>
        <v xml:space="preserve"> </v>
      </c>
      <c r="AO392" s="40"/>
      <c r="AP392" s="40"/>
      <c r="AQ392" s="40"/>
      <c r="AR392" s="40"/>
      <c r="AS392" s="40"/>
      <c r="AT392" s="40"/>
      <c r="AU392" s="40"/>
      <c r="AV392" s="40"/>
      <c r="AW392" s="40"/>
      <c r="AX392" s="40"/>
      <c r="AY392" s="40"/>
      <c r="AZ392" s="40"/>
      <c r="BA392" s="40"/>
      <c r="BB392" s="40"/>
      <c r="BC392" s="40"/>
      <c r="BD392" s="40"/>
      <c r="BE392" s="40"/>
      <c r="BF392" s="40"/>
      <c r="BG392" s="40"/>
      <c r="BH392" s="40"/>
      <c r="BI392" s="40"/>
      <c r="BJ392" s="40"/>
      <c r="BK392" s="40"/>
      <c r="BL392" s="40"/>
      <c r="BM392" s="40"/>
      <c r="BN392" s="40"/>
      <c r="BO392" s="40"/>
      <c r="BP392" s="40"/>
      <c r="BQ392" s="40"/>
      <c r="BR392" s="40"/>
      <c r="BS392" s="40"/>
      <c r="BT392" s="40"/>
      <c r="BU392" s="40"/>
      <c r="BV392" s="40"/>
      <c r="BW392" s="40"/>
      <c r="BX392" s="40"/>
      <c r="BY392" s="40"/>
      <c r="BZ392" s="40"/>
      <c r="CA392" s="40"/>
      <c r="CB392" s="40"/>
      <c r="CC392" s="40"/>
      <c r="CD392" s="40"/>
      <c r="CE392" s="40"/>
      <c r="CF392" s="40"/>
      <c r="CG392" s="40"/>
      <c r="CH392" s="40"/>
      <c r="CI392" s="40"/>
      <c r="CJ392" s="40"/>
      <c r="CK392" s="40"/>
      <c r="CL392" s="40"/>
      <c r="CM392" s="40"/>
      <c r="CN392" s="40"/>
      <c r="CO392" s="40"/>
      <c r="CP392" s="40"/>
      <c r="CQ392" s="40"/>
      <c r="CR392" s="40"/>
      <c r="CS392" s="40"/>
      <c r="CT392" s="40"/>
      <c r="CU392" s="40"/>
      <c r="CV392" s="40"/>
      <c r="CW392" s="40"/>
      <c r="CX392" s="40"/>
      <c r="CY392" s="40"/>
      <c r="CZ392" s="40"/>
      <c r="DA392" s="40"/>
      <c r="DB392" s="40"/>
      <c r="DC392" s="40"/>
    </row>
    <row r="393" spans="2:107" s="5" customFormat="1" ht="30" customHeight="1" x14ac:dyDescent="0.2">
      <c r="B393" s="83"/>
      <c r="C393" s="86"/>
      <c r="D393" s="87"/>
      <c r="E393" s="89"/>
      <c r="F393" s="117"/>
      <c r="G393" s="118"/>
      <c r="H393" s="91"/>
      <c r="I393" s="94"/>
      <c r="J393" s="95"/>
      <c r="K393" s="81"/>
      <c r="L393" s="100"/>
      <c r="M393" s="101"/>
      <c r="N393" s="101"/>
      <c r="O393" s="102" t="str">
        <f t="shared" si="48"/>
        <v/>
      </c>
      <c r="P393" s="100"/>
      <c r="Q393" s="101"/>
      <c r="R393" s="101"/>
      <c r="S393" s="102" t="str">
        <f t="shared" si="49"/>
        <v/>
      </c>
      <c r="T393" s="104" t="str">
        <f t="shared" si="50"/>
        <v/>
      </c>
      <c r="U393" s="105" t="str">
        <f t="shared" si="51"/>
        <v xml:space="preserve">   </v>
      </c>
      <c r="V393" s="106" t="str">
        <f>IF(E393=0," ",IF(E393="H",IF(H393&lt;2000,VLOOKUP(K393,Minimas!$A$15:$G$29,7),IF(AND(H393&gt;1999,H393&lt;2003),VLOOKUP(K393,Minimas!$A$15:$G$29,6),IF(AND(H393&gt;2002,H393&lt;2005),VLOOKUP(K393,Minimas!$A$15:$G$29,5),IF(AND(H393&gt;2004,H393&lt;2007),VLOOKUP(K393,Minimas!$A$15:$G$29,4),VLOOKUP(K393,Minimas!$A$15:$G$29,3))))),IF(H393&lt;2000,VLOOKUP(K393,Minimas!$H$15:$N$29,7),IF(AND(H393&gt;1999,H393&lt;2003),VLOOKUP(K393,Minimas!$H$15:$N$29,6),IF(AND(H393&gt;2002,H393&lt;2005),VLOOKUP(K393,Minimas!$H$15:$N$29,5),IF(AND(H393&gt;2004,H393&lt;2007),VLOOKUP(K393,Minimas!$H$15:$N$29,4),VLOOKUP(K393,Minimas!$H$15:$N$29,3)))))))</f>
        <v xml:space="preserve"> </v>
      </c>
      <c r="W393" s="107" t="str">
        <f t="shared" si="52"/>
        <v/>
      </c>
      <c r="X393" s="42"/>
      <c r="Y393" s="42"/>
      <c r="AB393" s="113" t="e">
        <f>T393-HLOOKUP(V393,Minimas!$C$3:$CD$12,2,FALSE)</f>
        <v>#VALUE!</v>
      </c>
      <c r="AC393" s="113" t="e">
        <f>T393-HLOOKUP(V393,Minimas!$C$3:$CD$12,3,FALSE)</f>
        <v>#VALUE!</v>
      </c>
      <c r="AD393" s="113" t="e">
        <f>T393-HLOOKUP(V393,Minimas!$C$3:$CD$12,4,FALSE)</f>
        <v>#VALUE!</v>
      </c>
      <c r="AE393" s="113" t="e">
        <f>T393-HLOOKUP(V393,Minimas!$C$3:$CD$12,5,FALSE)</f>
        <v>#VALUE!</v>
      </c>
      <c r="AF393" s="113" t="e">
        <f>T393-HLOOKUP(V393,Minimas!$C$3:$CD$12,6,FALSE)</f>
        <v>#VALUE!</v>
      </c>
      <c r="AG393" s="113" t="e">
        <f>T393-HLOOKUP(V393,Minimas!$C$3:$CD$12,7,FALSE)</f>
        <v>#VALUE!</v>
      </c>
      <c r="AH393" s="113" t="e">
        <f>T393-HLOOKUP(V393,Minimas!$C$3:$CD$12,8,FALSE)</f>
        <v>#VALUE!</v>
      </c>
      <c r="AI393" s="113" t="e">
        <f>T393-HLOOKUP(V393,Minimas!$C$3:$CD$12,9,FALSE)</f>
        <v>#VALUE!</v>
      </c>
      <c r="AJ393" s="113" t="e">
        <f>T393-HLOOKUP(V393,Minimas!$C$3:$CD$12,10,FALSE)</f>
        <v>#VALUE!</v>
      </c>
      <c r="AK393" s="114" t="str">
        <f t="shared" si="53"/>
        <v xml:space="preserve"> </v>
      </c>
      <c r="AL393" s="114"/>
      <c r="AM393" s="114" t="str">
        <f t="shared" si="54"/>
        <v xml:space="preserve"> </v>
      </c>
      <c r="AN393" s="114" t="str">
        <f t="shared" si="55"/>
        <v xml:space="preserve"> </v>
      </c>
      <c r="AO393" s="40"/>
      <c r="AP393" s="40"/>
      <c r="AQ393" s="40"/>
      <c r="AR393" s="40"/>
      <c r="AS393" s="40"/>
      <c r="AT393" s="40"/>
      <c r="AU393" s="40"/>
      <c r="AV393" s="40"/>
      <c r="AW393" s="40"/>
      <c r="AX393" s="40"/>
      <c r="AY393" s="40"/>
      <c r="AZ393" s="40"/>
      <c r="BA393" s="40"/>
      <c r="BB393" s="40"/>
      <c r="BC393" s="40"/>
      <c r="BD393" s="40"/>
      <c r="BE393" s="40"/>
      <c r="BF393" s="40"/>
      <c r="BG393" s="40"/>
      <c r="BH393" s="40"/>
      <c r="BI393" s="40"/>
      <c r="BJ393" s="40"/>
      <c r="BK393" s="40"/>
      <c r="BL393" s="40"/>
      <c r="BM393" s="40"/>
      <c r="BN393" s="40"/>
      <c r="BO393" s="40"/>
      <c r="BP393" s="40"/>
      <c r="BQ393" s="40"/>
      <c r="BR393" s="40"/>
      <c r="BS393" s="40"/>
      <c r="BT393" s="40"/>
      <c r="BU393" s="40"/>
      <c r="BV393" s="40"/>
      <c r="BW393" s="40"/>
      <c r="BX393" s="40"/>
      <c r="BY393" s="40"/>
      <c r="BZ393" s="40"/>
      <c r="CA393" s="40"/>
      <c r="CB393" s="40"/>
      <c r="CC393" s="40"/>
      <c r="CD393" s="40"/>
      <c r="CE393" s="40"/>
      <c r="CF393" s="40"/>
      <c r="CG393" s="40"/>
      <c r="CH393" s="40"/>
      <c r="CI393" s="40"/>
      <c r="CJ393" s="40"/>
      <c r="CK393" s="40"/>
      <c r="CL393" s="40"/>
      <c r="CM393" s="40"/>
      <c r="CN393" s="40"/>
      <c r="CO393" s="40"/>
      <c r="CP393" s="40"/>
      <c r="CQ393" s="40"/>
      <c r="CR393" s="40"/>
      <c r="CS393" s="40"/>
      <c r="CT393" s="40"/>
      <c r="CU393" s="40"/>
      <c r="CV393" s="40"/>
      <c r="CW393" s="40"/>
      <c r="CX393" s="40"/>
      <c r="CY393" s="40"/>
      <c r="CZ393" s="40"/>
      <c r="DA393" s="40"/>
      <c r="DB393" s="40"/>
      <c r="DC393" s="40"/>
    </row>
    <row r="394" spans="2:107" s="5" customFormat="1" ht="30" customHeight="1" x14ac:dyDescent="0.2">
      <c r="B394" s="83"/>
      <c r="C394" s="86"/>
      <c r="D394" s="87"/>
      <c r="E394" s="89"/>
      <c r="F394" s="117"/>
      <c r="G394" s="118"/>
      <c r="H394" s="91"/>
      <c r="I394" s="94"/>
      <c r="J394" s="95"/>
      <c r="K394" s="81"/>
      <c r="L394" s="100"/>
      <c r="M394" s="101"/>
      <c r="N394" s="101"/>
      <c r="O394" s="102" t="str">
        <f t="shared" si="48"/>
        <v/>
      </c>
      <c r="P394" s="100"/>
      <c r="Q394" s="101"/>
      <c r="R394" s="101"/>
      <c r="S394" s="102" t="str">
        <f t="shared" si="49"/>
        <v/>
      </c>
      <c r="T394" s="104" t="str">
        <f t="shared" si="50"/>
        <v/>
      </c>
      <c r="U394" s="105" t="str">
        <f t="shared" si="51"/>
        <v xml:space="preserve">   </v>
      </c>
      <c r="V394" s="106" t="str">
        <f>IF(E394=0," ",IF(E394="H",IF(H394&lt;2000,VLOOKUP(K394,Minimas!$A$15:$G$29,7),IF(AND(H394&gt;1999,H394&lt;2003),VLOOKUP(K394,Minimas!$A$15:$G$29,6),IF(AND(H394&gt;2002,H394&lt;2005),VLOOKUP(K394,Minimas!$A$15:$G$29,5),IF(AND(H394&gt;2004,H394&lt;2007),VLOOKUP(K394,Minimas!$A$15:$G$29,4),VLOOKUP(K394,Minimas!$A$15:$G$29,3))))),IF(H394&lt;2000,VLOOKUP(K394,Minimas!$H$15:$N$29,7),IF(AND(H394&gt;1999,H394&lt;2003),VLOOKUP(K394,Minimas!$H$15:$N$29,6),IF(AND(H394&gt;2002,H394&lt;2005),VLOOKUP(K394,Minimas!$H$15:$N$29,5),IF(AND(H394&gt;2004,H394&lt;2007),VLOOKUP(K394,Minimas!$H$15:$N$29,4),VLOOKUP(K394,Minimas!$H$15:$N$29,3)))))))</f>
        <v xml:space="preserve"> </v>
      </c>
      <c r="W394" s="107" t="str">
        <f t="shared" si="52"/>
        <v/>
      </c>
      <c r="X394" s="42"/>
      <c r="Y394" s="42"/>
      <c r="AB394" s="113" t="e">
        <f>T394-HLOOKUP(V394,Minimas!$C$3:$CD$12,2,FALSE)</f>
        <v>#VALUE!</v>
      </c>
      <c r="AC394" s="113" t="e">
        <f>T394-HLOOKUP(V394,Minimas!$C$3:$CD$12,3,FALSE)</f>
        <v>#VALUE!</v>
      </c>
      <c r="AD394" s="113" t="e">
        <f>T394-HLOOKUP(V394,Minimas!$C$3:$CD$12,4,FALSE)</f>
        <v>#VALUE!</v>
      </c>
      <c r="AE394" s="113" t="e">
        <f>T394-HLOOKUP(V394,Minimas!$C$3:$CD$12,5,FALSE)</f>
        <v>#VALUE!</v>
      </c>
      <c r="AF394" s="113" t="e">
        <f>T394-HLOOKUP(V394,Minimas!$C$3:$CD$12,6,FALSE)</f>
        <v>#VALUE!</v>
      </c>
      <c r="AG394" s="113" t="e">
        <f>T394-HLOOKUP(V394,Minimas!$C$3:$CD$12,7,FALSE)</f>
        <v>#VALUE!</v>
      </c>
      <c r="AH394" s="113" t="e">
        <f>T394-HLOOKUP(V394,Minimas!$C$3:$CD$12,8,FALSE)</f>
        <v>#VALUE!</v>
      </c>
      <c r="AI394" s="113" t="e">
        <f>T394-HLOOKUP(V394,Minimas!$C$3:$CD$12,9,FALSE)</f>
        <v>#VALUE!</v>
      </c>
      <c r="AJ394" s="113" t="e">
        <f>T394-HLOOKUP(V394,Minimas!$C$3:$CD$12,10,FALSE)</f>
        <v>#VALUE!</v>
      </c>
      <c r="AK394" s="114" t="str">
        <f t="shared" si="53"/>
        <v xml:space="preserve"> </v>
      </c>
      <c r="AL394" s="114"/>
      <c r="AM394" s="114" t="str">
        <f t="shared" si="54"/>
        <v xml:space="preserve"> </v>
      </c>
      <c r="AN394" s="114" t="str">
        <f t="shared" si="55"/>
        <v xml:space="preserve"> </v>
      </c>
      <c r="AO394" s="40"/>
      <c r="AP394" s="40"/>
      <c r="AQ394" s="40"/>
      <c r="AR394" s="40"/>
      <c r="AS394" s="40"/>
      <c r="AT394" s="40"/>
      <c r="AU394" s="40"/>
      <c r="AV394" s="40"/>
      <c r="AW394" s="40"/>
      <c r="AX394" s="40"/>
      <c r="AY394" s="40"/>
      <c r="AZ394" s="40"/>
      <c r="BA394" s="40"/>
      <c r="BB394" s="40"/>
      <c r="BC394" s="40"/>
      <c r="BD394" s="40"/>
      <c r="BE394" s="40"/>
      <c r="BF394" s="40"/>
      <c r="BG394" s="40"/>
      <c r="BH394" s="40"/>
      <c r="BI394" s="40"/>
      <c r="BJ394" s="40"/>
      <c r="BK394" s="40"/>
      <c r="BL394" s="40"/>
      <c r="BM394" s="40"/>
      <c r="BN394" s="40"/>
      <c r="BO394" s="40"/>
      <c r="BP394" s="40"/>
      <c r="BQ394" s="40"/>
      <c r="BR394" s="40"/>
      <c r="BS394" s="40"/>
      <c r="BT394" s="40"/>
      <c r="BU394" s="40"/>
      <c r="BV394" s="40"/>
      <c r="BW394" s="40"/>
      <c r="BX394" s="40"/>
      <c r="BY394" s="40"/>
      <c r="BZ394" s="40"/>
      <c r="CA394" s="40"/>
      <c r="CB394" s="40"/>
      <c r="CC394" s="40"/>
      <c r="CD394" s="40"/>
      <c r="CE394" s="40"/>
      <c r="CF394" s="40"/>
      <c r="CG394" s="40"/>
      <c r="CH394" s="40"/>
      <c r="CI394" s="40"/>
      <c r="CJ394" s="40"/>
      <c r="CK394" s="40"/>
      <c r="CL394" s="40"/>
      <c r="CM394" s="40"/>
      <c r="CN394" s="40"/>
      <c r="CO394" s="40"/>
      <c r="CP394" s="40"/>
      <c r="CQ394" s="40"/>
      <c r="CR394" s="40"/>
      <c r="CS394" s="40"/>
      <c r="CT394" s="40"/>
      <c r="CU394" s="40"/>
      <c r="CV394" s="40"/>
      <c r="CW394" s="40"/>
      <c r="CX394" s="40"/>
      <c r="CY394" s="40"/>
      <c r="CZ394" s="40"/>
      <c r="DA394" s="40"/>
      <c r="DB394" s="40"/>
      <c r="DC394" s="40"/>
    </row>
    <row r="395" spans="2:107" s="5" customFormat="1" ht="30" customHeight="1" x14ac:dyDescent="0.2">
      <c r="B395" s="83"/>
      <c r="C395" s="86"/>
      <c r="D395" s="87"/>
      <c r="E395" s="89"/>
      <c r="F395" s="117"/>
      <c r="G395" s="118"/>
      <c r="H395" s="91"/>
      <c r="I395" s="94"/>
      <c r="J395" s="95"/>
      <c r="K395" s="81"/>
      <c r="L395" s="100"/>
      <c r="M395" s="101"/>
      <c r="N395" s="101"/>
      <c r="O395" s="102" t="str">
        <f t="shared" si="48"/>
        <v/>
      </c>
      <c r="P395" s="100"/>
      <c r="Q395" s="101"/>
      <c r="R395" s="101"/>
      <c r="S395" s="102" t="str">
        <f t="shared" si="49"/>
        <v/>
      </c>
      <c r="T395" s="104" t="str">
        <f t="shared" si="50"/>
        <v/>
      </c>
      <c r="U395" s="105" t="str">
        <f t="shared" si="51"/>
        <v xml:space="preserve">   </v>
      </c>
      <c r="V395" s="106" t="str">
        <f>IF(E395=0," ",IF(E395="H",IF(H395&lt;2000,VLOOKUP(K395,Minimas!$A$15:$G$29,7),IF(AND(H395&gt;1999,H395&lt;2003),VLOOKUP(K395,Minimas!$A$15:$G$29,6),IF(AND(H395&gt;2002,H395&lt;2005),VLOOKUP(K395,Minimas!$A$15:$G$29,5),IF(AND(H395&gt;2004,H395&lt;2007),VLOOKUP(K395,Minimas!$A$15:$G$29,4),VLOOKUP(K395,Minimas!$A$15:$G$29,3))))),IF(H395&lt;2000,VLOOKUP(K395,Minimas!$H$15:$N$29,7),IF(AND(H395&gt;1999,H395&lt;2003),VLOOKUP(K395,Minimas!$H$15:$N$29,6),IF(AND(H395&gt;2002,H395&lt;2005),VLOOKUP(K395,Minimas!$H$15:$N$29,5),IF(AND(H395&gt;2004,H395&lt;2007),VLOOKUP(K395,Minimas!$H$15:$N$29,4),VLOOKUP(K395,Minimas!$H$15:$N$29,3)))))))</f>
        <v xml:space="preserve"> </v>
      </c>
      <c r="W395" s="107" t="str">
        <f t="shared" si="52"/>
        <v/>
      </c>
      <c r="X395" s="42"/>
      <c r="Y395" s="42"/>
      <c r="AB395" s="113" t="e">
        <f>T395-HLOOKUP(V395,Minimas!$C$3:$CD$12,2,FALSE)</f>
        <v>#VALUE!</v>
      </c>
      <c r="AC395" s="113" t="e">
        <f>T395-HLOOKUP(V395,Minimas!$C$3:$CD$12,3,FALSE)</f>
        <v>#VALUE!</v>
      </c>
      <c r="AD395" s="113" t="e">
        <f>T395-HLOOKUP(V395,Minimas!$C$3:$CD$12,4,FALSE)</f>
        <v>#VALUE!</v>
      </c>
      <c r="AE395" s="113" t="e">
        <f>T395-HLOOKUP(V395,Minimas!$C$3:$CD$12,5,FALSE)</f>
        <v>#VALUE!</v>
      </c>
      <c r="AF395" s="113" t="e">
        <f>T395-HLOOKUP(V395,Minimas!$C$3:$CD$12,6,FALSE)</f>
        <v>#VALUE!</v>
      </c>
      <c r="AG395" s="113" t="e">
        <f>T395-HLOOKUP(V395,Minimas!$C$3:$CD$12,7,FALSE)</f>
        <v>#VALUE!</v>
      </c>
      <c r="AH395" s="113" t="e">
        <f>T395-HLOOKUP(V395,Minimas!$C$3:$CD$12,8,FALSE)</f>
        <v>#VALUE!</v>
      </c>
      <c r="AI395" s="113" t="e">
        <f>T395-HLOOKUP(V395,Minimas!$C$3:$CD$12,9,FALSE)</f>
        <v>#VALUE!</v>
      </c>
      <c r="AJ395" s="113" t="e">
        <f>T395-HLOOKUP(V395,Minimas!$C$3:$CD$12,10,FALSE)</f>
        <v>#VALUE!</v>
      </c>
      <c r="AK395" s="114" t="str">
        <f t="shared" si="53"/>
        <v xml:space="preserve"> </v>
      </c>
      <c r="AL395" s="114"/>
      <c r="AM395" s="114" t="str">
        <f t="shared" si="54"/>
        <v xml:space="preserve"> </v>
      </c>
      <c r="AN395" s="114" t="str">
        <f t="shared" si="55"/>
        <v xml:space="preserve"> </v>
      </c>
      <c r="AO395" s="40"/>
      <c r="AP395" s="40"/>
      <c r="AQ395" s="40"/>
      <c r="AR395" s="40"/>
      <c r="AS395" s="40"/>
      <c r="AT395" s="40"/>
      <c r="AU395" s="40"/>
      <c r="AV395" s="40"/>
      <c r="AW395" s="40"/>
      <c r="AX395" s="40"/>
      <c r="AY395" s="40"/>
      <c r="AZ395" s="40"/>
      <c r="BA395" s="40"/>
      <c r="BB395" s="40"/>
      <c r="BC395" s="40"/>
      <c r="BD395" s="40"/>
      <c r="BE395" s="40"/>
      <c r="BF395" s="40"/>
      <c r="BG395" s="40"/>
      <c r="BH395" s="40"/>
      <c r="BI395" s="40"/>
      <c r="BJ395" s="40"/>
      <c r="BK395" s="40"/>
      <c r="BL395" s="40"/>
      <c r="BM395" s="40"/>
      <c r="BN395" s="40"/>
      <c r="BO395" s="40"/>
      <c r="BP395" s="40"/>
      <c r="BQ395" s="40"/>
      <c r="BR395" s="40"/>
      <c r="BS395" s="40"/>
      <c r="BT395" s="40"/>
      <c r="BU395" s="40"/>
      <c r="BV395" s="40"/>
      <c r="BW395" s="40"/>
      <c r="BX395" s="40"/>
      <c r="BY395" s="40"/>
      <c r="BZ395" s="40"/>
      <c r="CA395" s="40"/>
      <c r="CB395" s="40"/>
      <c r="CC395" s="40"/>
      <c r="CD395" s="40"/>
      <c r="CE395" s="40"/>
      <c r="CF395" s="40"/>
      <c r="CG395" s="40"/>
      <c r="CH395" s="40"/>
      <c r="CI395" s="40"/>
      <c r="CJ395" s="40"/>
      <c r="CK395" s="40"/>
      <c r="CL395" s="40"/>
      <c r="CM395" s="40"/>
      <c r="CN395" s="40"/>
      <c r="CO395" s="40"/>
      <c r="CP395" s="40"/>
      <c r="CQ395" s="40"/>
      <c r="CR395" s="40"/>
      <c r="CS395" s="40"/>
      <c r="CT395" s="40"/>
      <c r="CU395" s="40"/>
      <c r="CV395" s="40"/>
      <c r="CW395" s="40"/>
      <c r="CX395" s="40"/>
      <c r="CY395" s="40"/>
      <c r="CZ395" s="40"/>
      <c r="DA395" s="40"/>
      <c r="DB395" s="40"/>
      <c r="DC395" s="40"/>
    </row>
    <row r="396" spans="2:107" s="5" customFormat="1" ht="30" customHeight="1" x14ac:dyDescent="0.2">
      <c r="B396" s="83"/>
      <c r="C396" s="86"/>
      <c r="D396" s="87"/>
      <c r="E396" s="89"/>
      <c r="F396" s="117"/>
      <c r="G396" s="118"/>
      <c r="H396" s="91"/>
      <c r="I396" s="94"/>
      <c r="J396" s="95"/>
      <c r="K396" s="81"/>
      <c r="L396" s="100"/>
      <c r="M396" s="101"/>
      <c r="N396" s="101"/>
      <c r="O396" s="102" t="str">
        <f t="shared" si="48"/>
        <v/>
      </c>
      <c r="P396" s="100"/>
      <c r="Q396" s="101"/>
      <c r="R396" s="101"/>
      <c r="S396" s="102" t="str">
        <f t="shared" si="49"/>
        <v/>
      </c>
      <c r="T396" s="104" t="str">
        <f t="shared" si="50"/>
        <v/>
      </c>
      <c r="U396" s="105" t="str">
        <f t="shared" si="51"/>
        <v xml:space="preserve">   </v>
      </c>
      <c r="V396" s="106" t="str">
        <f>IF(E396=0," ",IF(E396="H",IF(H396&lt;2000,VLOOKUP(K396,Minimas!$A$15:$G$29,7),IF(AND(H396&gt;1999,H396&lt;2003),VLOOKUP(K396,Minimas!$A$15:$G$29,6),IF(AND(H396&gt;2002,H396&lt;2005),VLOOKUP(K396,Minimas!$A$15:$G$29,5),IF(AND(H396&gt;2004,H396&lt;2007),VLOOKUP(K396,Minimas!$A$15:$G$29,4),VLOOKUP(K396,Minimas!$A$15:$G$29,3))))),IF(H396&lt;2000,VLOOKUP(K396,Minimas!$H$15:$N$29,7),IF(AND(H396&gt;1999,H396&lt;2003),VLOOKUP(K396,Minimas!$H$15:$N$29,6),IF(AND(H396&gt;2002,H396&lt;2005),VLOOKUP(K396,Minimas!$H$15:$N$29,5),IF(AND(H396&gt;2004,H396&lt;2007),VLOOKUP(K396,Minimas!$H$15:$N$29,4),VLOOKUP(K396,Minimas!$H$15:$N$29,3)))))))</f>
        <v xml:space="preserve"> </v>
      </c>
      <c r="W396" s="107" t="str">
        <f t="shared" si="52"/>
        <v/>
      </c>
      <c r="X396" s="42"/>
      <c r="Y396" s="42"/>
      <c r="AB396" s="113" t="e">
        <f>T396-HLOOKUP(V396,Minimas!$C$3:$CD$12,2,FALSE)</f>
        <v>#VALUE!</v>
      </c>
      <c r="AC396" s="113" t="e">
        <f>T396-HLOOKUP(V396,Minimas!$C$3:$CD$12,3,FALSE)</f>
        <v>#VALUE!</v>
      </c>
      <c r="AD396" s="113" t="e">
        <f>T396-HLOOKUP(V396,Minimas!$C$3:$CD$12,4,FALSE)</f>
        <v>#VALUE!</v>
      </c>
      <c r="AE396" s="113" t="e">
        <f>T396-HLOOKUP(V396,Minimas!$C$3:$CD$12,5,FALSE)</f>
        <v>#VALUE!</v>
      </c>
      <c r="AF396" s="113" t="e">
        <f>T396-HLOOKUP(V396,Minimas!$C$3:$CD$12,6,FALSE)</f>
        <v>#VALUE!</v>
      </c>
      <c r="AG396" s="113" t="e">
        <f>T396-HLOOKUP(V396,Minimas!$C$3:$CD$12,7,FALSE)</f>
        <v>#VALUE!</v>
      </c>
      <c r="AH396" s="113" t="e">
        <f>T396-HLOOKUP(V396,Minimas!$C$3:$CD$12,8,FALSE)</f>
        <v>#VALUE!</v>
      </c>
      <c r="AI396" s="113" t="e">
        <f>T396-HLOOKUP(V396,Minimas!$C$3:$CD$12,9,FALSE)</f>
        <v>#VALUE!</v>
      </c>
      <c r="AJ396" s="113" t="e">
        <f>T396-HLOOKUP(V396,Minimas!$C$3:$CD$12,10,FALSE)</f>
        <v>#VALUE!</v>
      </c>
      <c r="AK396" s="114" t="str">
        <f t="shared" si="53"/>
        <v xml:space="preserve"> </v>
      </c>
      <c r="AL396" s="114"/>
      <c r="AM396" s="114" t="str">
        <f t="shared" si="54"/>
        <v xml:space="preserve"> </v>
      </c>
      <c r="AN396" s="114" t="str">
        <f t="shared" si="55"/>
        <v xml:space="preserve"> </v>
      </c>
      <c r="AO396" s="40"/>
      <c r="AP396" s="40"/>
      <c r="AQ396" s="40"/>
      <c r="AR396" s="40"/>
      <c r="AS396" s="40"/>
      <c r="AT396" s="40"/>
      <c r="AU396" s="40"/>
      <c r="AV396" s="40"/>
      <c r="AW396" s="40"/>
      <c r="AX396" s="40"/>
      <c r="AY396" s="40"/>
      <c r="AZ396" s="40"/>
      <c r="BA396" s="40"/>
      <c r="BB396" s="40"/>
      <c r="BC396" s="40"/>
      <c r="BD396" s="40"/>
      <c r="BE396" s="40"/>
      <c r="BF396" s="40"/>
      <c r="BG396" s="40"/>
      <c r="BH396" s="40"/>
      <c r="BI396" s="40"/>
      <c r="BJ396" s="40"/>
      <c r="BK396" s="40"/>
      <c r="BL396" s="40"/>
      <c r="BM396" s="40"/>
      <c r="BN396" s="40"/>
      <c r="BO396" s="40"/>
      <c r="BP396" s="40"/>
      <c r="BQ396" s="40"/>
      <c r="BR396" s="40"/>
      <c r="BS396" s="40"/>
      <c r="BT396" s="40"/>
      <c r="BU396" s="40"/>
      <c r="BV396" s="40"/>
      <c r="BW396" s="40"/>
      <c r="BX396" s="40"/>
      <c r="BY396" s="40"/>
      <c r="BZ396" s="40"/>
      <c r="CA396" s="40"/>
      <c r="CB396" s="40"/>
      <c r="CC396" s="40"/>
      <c r="CD396" s="40"/>
      <c r="CE396" s="40"/>
      <c r="CF396" s="40"/>
      <c r="CG396" s="40"/>
      <c r="CH396" s="40"/>
      <c r="CI396" s="40"/>
      <c r="CJ396" s="40"/>
      <c r="CK396" s="40"/>
      <c r="CL396" s="40"/>
      <c r="CM396" s="40"/>
      <c r="CN396" s="40"/>
      <c r="CO396" s="40"/>
      <c r="CP396" s="40"/>
      <c r="CQ396" s="40"/>
      <c r="CR396" s="40"/>
      <c r="CS396" s="40"/>
      <c r="CT396" s="40"/>
      <c r="CU396" s="40"/>
      <c r="CV396" s="40"/>
      <c r="CW396" s="40"/>
      <c r="CX396" s="40"/>
      <c r="CY396" s="40"/>
      <c r="CZ396" s="40"/>
      <c r="DA396" s="40"/>
      <c r="DB396" s="40"/>
      <c r="DC396" s="40"/>
    </row>
    <row r="397" spans="2:107" s="5" customFormat="1" ht="30" customHeight="1" x14ac:dyDescent="0.2">
      <c r="B397" s="83"/>
      <c r="C397" s="86"/>
      <c r="D397" s="87"/>
      <c r="E397" s="89"/>
      <c r="F397" s="117"/>
      <c r="G397" s="118"/>
      <c r="H397" s="91"/>
      <c r="I397" s="94"/>
      <c r="J397" s="95"/>
      <c r="K397" s="81"/>
      <c r="L397" s="100"/>
      <c r="M397" s="101"/>
      <c r="N397" s="101"/>
      <c r="O397" s="102" t="str">
        <f t="shared" si="48"/>
        <v/>
      </c>
      <c r="P397" s="100"/>
      <c r="Q397" s="101"/>
      <c r="R397" s="101"/>
      <c r="S397" s="102" t="str">
        <f t="shared" si="49"/>
        <v/>
      </c>
      <c r="T397" s="104" t="str">
        <f t="shared" si="50"/>
        <v/>
      </c>
      <c r="U397" s="105" t="str">
        <f t="shared" si="51"/>
        <v xml:space="preserve">   </v>
      </c>
      <c r="V397" s="106" t="str">
        <f>IF(E397=0," ",IF(E397="H",IF(H397&lt;2000,VLOOKUP(K397,Minimas!$A$15:$G$29,7),IF(AND(H397&gt;1999,H397&lt;2003),VLOOKUP(K397,Minimas!$A$15:$G$29,6),IF(AND(H397&gt;2002,H397&lt;2005),VLOOKUP(K397,Minimas!$A$15:$G$29,5),IF(AND(H397&gt;2004,H397&lt;2007),VLOOKUP(K397,Minimas!$A$15:$G$29,4),VLOOKUP(K397,Minimas!$A$15:$G$29,3))))),IF(H397&lt;2000,VLOOKUP(K397,Minimas!$H$15:$N$29,7),IF(AND(H397&gt;1999,H397&lt;2003),VLOOKUP(K397,Minimas!$H$15:$N$29,6),IF(AND(H397&gt;2002,H397&lt;2005),VLOOKUP(K397,Minimas!$H$15:$N$29,5),IF(AND(H397&gt;2004,H397&lt;2007),VLOOKUP(K397,Minimas!$H$15:$N$29,4),VLOOKUP(K397,Minimas!$H$15:$N$29,3)))))))</f>
        <v xml:space="preserve"> </v>
      </c>
      <c r="W397" s="107" t="str">
        <f t="shared" si="52"/>
        <v/>
      </c>
      <c r="X397" s="42"/>
      <c r="Y397" s="42"/>
      <c r="AB397" s="113" t="e">
        <f>T397-HLOOKUP(V397,Minimas!$C$3:$CD$12,2,FALSE)</f>
        <v>#VALUE!</v>
      </c>
      <c r="AC397" s="113" t="e">
        <f>T397-HLOOKUP(V397,Minimas!$C$3:$CD$12,3,FALSE)</f>
        <v>#VALUE!</v>
      </c>
      <c r="AD397" s="113" t="e">
        <f>T397-HLOOKUP(V397,Minimas!$C$3:$CD$12,4,FALSE)</f>
        <v>#VALUE!</v>
      </c>
      <c r="AE397" s="113" t="e">
        <f>T397-HLOOKUP(V397,Minimas!$C$3:$CD$12,5,FALSE)</f>
        <v>#VALUE!</v>
      </c>
      <c r="AF397" s="113" t="e">
        <f>T397-HLOOKUP(V397,Minimas!$C$3:$CD$12,6,FALSE)</f>
        <v>#VALUE!</v>
      </c>
      <c r="AG397" s="113" t="e">
        <f>T397-HLOOKUP(V397,Minimas!$C$3:$CD$12,7,FALSE)</f>
        <v>#VALUE!</v>
      </c>
      <c r="AH397" s="113" t="e">
        <f>T397-HLOOKUP(V397,Minimas!$C$3:$CD$12,8,FALSE)</f>
        <v>#VALUE!</v>
      </c>
      <c r="AI397" s="113" t="e">
        <f>T397-HLOOKUP(V397,Minimas!$C$3:$CD$12,9,FALSE)</f>
        <v>#VALUE!</v>
      </c>
      <c r="AJ397" s="113" t="e">
        <f>T397-HLOOKUP(V397,Minimas!$C$3:$CD$12,10,FALSE)</f>
        <v>#VALUE!</v>
      </c>
      <c r="AK397" s="114" t="str">
        <f t="shared" si="53"/>
        <v xml:space="preserve"> </v>
      </c>
      <c r="AL397" s="114"/>
      <c r="AM397" s="114" t="str">
        <f t="shared" si="54"/>
        <v xml:space="preserve"> </v>
      </c>
      <c r="AN397" s="114" t="str">
        <f t="shared" si="55"/>
        <v xml:space="preserve"> </v>
      </c>
      <c r="AO397" s="40"/>
      <c r="AP397" s="40"/>
      <c r="AQ397" s="40"/>
      <c r="AR397" s="40"/>
      <c r="AS397" s="40"/>
      <c r="AT397" s="40"/>
      <c r="AU397" s="40"/>
      <c r="AV397" s="40"/>
      <c r="AW397" s="40"/>
      <c r="AX397" s="40"/>
      <c r="AY397" s="40"/>
      <c r="AZ397" s="40"/>
      <c r="BA397" s="40"/>
      <c r="BB397" s="40"/>
      <c r="BC397" s="40"/>
      <c r="BD397" s="40"/>
      <c r="BE397" s="40"/>
      <c r="BF397" s="40"/>
      <c r="BG397" s="40"/>
      <c r="BH397" s="40"/>
      <c r="BI397" s="40"/>
      <c r="BJ397" s="40"/>
      <c r="BK397" s="40"/>
      <c r="BL397" s="40"/>
      <c r="BM397" s="40"/>
      <c r="BN397" s="40"/>
      <c r="BO397" s="40"/>
      <c r="BP397" s="40"/>
      <c r="BQ397" s="40"/>
      <c r="BR397" s="40"/>
      <c r="BS397" s="40"/>
      <c r="BT397" s="40"/>
      <c r="BU397" s="40"/>
      <c r="BV397" s="40"/>
      <c r="BW397" s="40"/>
      <c r="BX397" s="40"/>
      <c r="BY397" s="40"/>
      <c r="BZ397" s="40"/>
      <c r="CA397" s="40"/>
      <c r="CB397" s="40"/>
      <c r="CC397" s="40"/>
      <c r="CD397" s="40"/>
      <c r="CE397" s="40"/>
      <c r="CF397" s="40"/>
      <c r="CG397" s="40"/>
      <c r="CH397" s="40"/>
      <c r="CI397" s="40"/>
      <c r="CJ397" s="40"/>
      <c r="CK397" s="40"/>
      <c r="CL397" s="40"/>
      <c r="CM397" s="40"/>
      <c r="CN397" s="40"/>
      <c r="CO397" s="40"/>
      <c r="CP397" s="40"/>
      <c r="CQ397" s="40"/>
      <c r="CR397" s="40"/>
      <c r="CS397" s="40"/>
      <c r="CT397" s="40"/>
      <c r="CU397" s="40"/>
      <c r="CV397" s="40"/>
      <c r="CW397" s="40"/>
      <c r="CX397" s="40"/>
      <c r="CY397" s="40"/>
      <c r="CZ397" s="40"/>
      <c r="DA397" s="40"/>
      <c r="DB397" s="40"/>
      <c r="DC397" s="40"/>
    </row>
    <row r="398" spans="2:107" s="5" customFormat="1" ht="30" customHeight="1" x14ac:dyDescent="0.2">
      <c r="B398" s="83"/>
      <c r="C398" s="86"/>
      <c r="D398" s="87"/>
      <c r="E398" s="89"/>
      <c r="F398" s="117"/>
      <c r="G398" s="118"/>
      <c r="H398" s="91"/>
      <c r="I398" s="94"/>
      <c r="J398" s="95"/>
      <c r="K398" s="81"/>
      <c r="L398" s="100"/>
      <c r="M398" s="101"/>
      <c r="N398" s="101"/>
      <c r="O398" s="102" t="str">
        <f t="shared" si="48"/>
        <v/>
      </c>
      <c r="P398" s="100"/>
      <c r="Q398" s="101"/>
      <c r="R398" s="101"/>
      <c r="S398" s="102" t="str">
        <f t="shared" si="49"/>
        <v/>
      </c>
      <c r="T398" s="104" t="str">
        <f t="shared" si="50"/>
        <v/>
      </c>
      <c r="U398" s="105" t="str">
        <f t="shared" si="51"/>
        <v xml:space="preserve">   </v>
      </c>
      <c r="V398" s="106" t="str">
        <f>IF(E398=0," ",IF(E398="H",IF(H398&lt;2000,VLOOKUP(K398,Minimas!$A$15:$G$29,7),IF(AND(H398&gt;1999,H398&lt;2003),VLOOKUP(K398,Minimas!$A$15:$G$29,6),IF(AND(H398&gt;2002,H398&lt;2005),VLOOKUP(K398,Minimas!$A$15:$G$29,5),IF(AND(H398&gt;2004,H398&lt;2007),VLOOKUP(K398,Minimas!$A$15:$G$29,4),VLOOKUP(K398,Minimas!$A$15:$G$29,3))))),IF(H398&lt;2000,VLOOKUP(K398,Minimas!$H$15:$N$29,7),IF(AND(H398&gt;1999,H398&lt;2003),VLOOKUP(K398,Minimas!$H$15:$N$29,6),IF(AND(H398&gt;2002,H398&lt;2005),VLOOKUP(K398,Minimas!$H$15:$N$29,5),IF(AND(H398&gt;2004,H398&lt;2007),VLOOKUP(K398,Minimas!$H$15:$N$29,4),VLOOKUP(K398,Minimas!$H$15:$N$29,3)))))))</f>
        <v xml:space="preserve"> </v>
      </c>
      <c r="W398" s="107" t="str">
        <f t="shared" si="52"/>
        <v/>
      </c>
      <c r="X398" s="42"/>
      <c r="Y398" s="42"/>
      <c r="AB398" s="113" t="e">
        <f>T398-HLOOKUP(V398,Minimas!$C$3:$CD$12,2,FALSE)</f>
        <v>#VALUE!</v>
      </c>
      <c r="AC398" s="113" t="e">
        <f>T398-HLOOKUP(V398,Minimas!$C$3:$CD$12,3,FALSE)</f>
        <v>#VALUE!</v>
      </c>
      <c r="AD398" s="113" t="e">
        <f>T398-HLOOKUP(V398,Minimas!$C$3:$CD$12,4,FALSE)</f>
        <v>#VALUE!</v>
      </c>
      <c r="AE398" s="113" t="e">
        <f>T398-HLOOKUP(V398,Minimas!$C$3:$CD$12,5,FALSE)</f>
        <v>#VALUE!</v>
      </c>
      <c r="AF398" s="113" t="e">
        <f>T398-HLOOKUP(V398,Minimas!$C$3:$CD$12,6,FALSE)</f>
        <v>#VALUE!</v>
      </c>
      <c r="AG398" s="113" t="e">
        <f>T398-HLOOKUP(V398,Minimas!$C$3:$CD$12,7,FALSE)</f>
        <v>#VALUE!</v>
      </c>
      <c r="AH398" s="113" t="e">
        <f>T398-HLOOKUP(V398,Minimas!$C$3:$CD$12,8,FALSE)</f>
        <v>#VALUE!</v>
      </c>
      <c r="AI398" s="113" t="e">
        <f>T398-HLOOKUP(V398,Minimas!$C$3:$CD$12,9,FALSE)</f>
        <v>#VALUE!</v>
      </c>
      <c r="AJ398" s="113" t="e">
        <f>T398-HLOOKUP(V398,Minimas!$C$3:$CD$12,10,FALSE)</f>
        <v>#VALUE!</v>
      </c>
      <c r="AK398" s="114" t="str">
        <f t="shared" si="53"/>
        <v xml:space="preserve"> </v>
      </c>
      <c r="AL398" s="114"/>
      <c r="AM398" s="114" t="str">
        <f t="shared" si="54"/>
        <v xml:space="preserve"> </v>
      </c>
      <c r="AN398" s="114" t="str">
        <f t="shared" si="55"/>
        <v xml:space="preserve"> </v>
      </c>
      <c r="AO398" s="40"/>
      <c r="AP398" s="40"/>
      <c r="AQ398" s="40"/>
      <c r="AR398" s="40"/>
      <c r="AS398" s="40"/>
      <c r="AT398" s="40"/>
      <c r="AU398" s="40"/>
      <c r="AV398" s="40"/>
      <c r="AW398" s="40"/>
      <c r="AX398" s="40"/>
      <c r="AY398" s="40"/>
      <c r="AZ398" s="40"/>
      <c r="BA398" s="40"/>
      <c r="BB398" s="40"/>
      <c r="BC398" s="40"/>
      <c r="BD398" s="40"/>
      <c r="BE398" s="40"/>
      <c r="BF398" s="40"/>
      <c r="BG398" s="40"/>
      <c r="BH398" s="40"/>
      <c r="BI398" s="40"/>
      <c r="BJ398" s="40"/>
      <c r="BK398" s="40"/>
      <c r="BL398" s="40"/>
      <c r="BM398" s="40"/>
      <c r="BN398" s="40"/>
      <c r="BO398" s="40"/>
      <c r="BP398" s="40"/>
      <c r="BQ398" s="40"/>
      <c r="BR398" s="40"/>
      <c r="BS398" s="40"/>
      <c r="BT398" s="40"/>
      <c r="BU398" s="40"/>
      <c r="BV398" s="40"/>
      <c r="BW398" s="40"/>
      <c r="BX398" s="40"/>
      <c r="BY398" s="40"/>
      <c r="BZ398" s="40"/>
      <c r="CA398" s="40"/>
      <c r="CB398" s="40"/>
      <c r="CC398" s="40"/>
      <c r="CD398" s="40"/>
      <c r="CE398" s="40"/>
      <c r="CF398" s="40"/>
      <c r="CG398" s="40"/>
      <c r="CH398" s="40"/>
      <c r="CI398" s="40"/>
      <c r="CJ398" s="40"/>
      <c r="CK398" s="40"/>
      <c r="CL398" s="40"/>
      <c r="CM398" s="40"/>
      <c r="CN398" s="40"/>
      <c r="CO398" s="40"/>
      <c r="CP398" s="40"/>
      <c r="CQ398" s="40"/>
      <c r="CR398" s="40"/>
      <c r="CS398" s="40"/>
      <c r="CT398" s="40"/>
      <c r="CU398" s="40"/>
      <c r="CV398" s="40"/>
      <c r="CW398" s="40"/>
      <c r="CX398" s="40"/>
      <c r="CY398" s="40"/>
      <c r="CZ398" s="40"/>
      <c r="DA398" s="40"/>
      <c r="DB398" s="40"/>
      <c r="DC398" s="40"/>
    </row>
    <row r="399" spans="2:107" s="5" customFormat="1" ht="30" customHeight="1" x14ac:dyDescent="0.2">
      <c r="B399" s="83"/>
      <c r="C399" s="86"/>
      <c r="D399" s="87"/>
      <c r="E399" s="89"/>
      <c r="F399" s="117"/>
      <c r="G399" s="118"/>
      <c r="H399" s="91"/>
      <c r="I399" s="94"/>
      <c r="J399" s="95"/>
      <c r="K399" s="81"/>
      <c r="L399" s="100"/>
      <c r="M399" s="101"/>
      <c r="N399" s="101"/>
      <c r="O399" s="102" t="str">
        <f t="shared" si="48"/>
        <v/>
      </c>
      <c r="P399" s="100"/>
      <c r="Q399" s="101"/>
      <c r="R399" s="101"/>
      <c r="S399" s="102" t="str">
        <f t="shared" si="49"/>
        <v/>
      </c>
      <c r="T399" s="104" t="str">
        <f t="shared" si="50"/>
        <v/>
      </c>
      <c r="U399" s="105" t="str">
        <f t="shared" si="51"/>
        <v xml:space="preserve">   </v>
      </c>
      <c r="V399" s="106" t="str">
        <f>IF(E399=0," ",IF(E399="H",IF(H399&lt;2000,VLOOKUP(K399,Minimas!$A$15:$G$29,7),IF(AND(H399&gt;1999,H399&lt;2003),VLOOKUP(K399,Minimas!$A$15:$G$29,6),IF(AND(H399&gt;2002,H399&lt;2005),VLOOKUP(K399,Minimas!$A$15:$G$29,5),IF(AND(H399&gt;2004,H399&lt;2007),VLOOKUP(K399,Minimas!$A$15:$G$29,4),VLOOKUP(K399,Minimas!$A$15:$G$29,3))))),IF(H399&lt;2000,VLOOKUP(K399,Minimas!$H$15:$N$29,7),IF(AND(H399&gt;1999,H399&lt;2003),VLOOKUP(K399,Minimas!$H$15:$N$29,6),IF(AND(H399&gt;2002,H399&lt;2005),VLOOKUP(K399,Minimas!$H$15:$N$29,5),IF(AND(H399&gt;2004,H399&lt;2007),VLOOKUP(K399,Minimas!$H$15:$N$29,4),VLOOKUP(K399,Minimas!$H$15:$N$29,3)))))))</f>
        <v xml:space="preserve"> </v>
      </c>
      <c r="W399" s="107" t="str">
        <f t="shared" si="52"/>
        <v/>
      </c>
      <c r="X399" s="42"/>
      <c r="Y399" s="42"/>
      <c r="AB399" s="113" t="e">
        <f>T399-HLOOKUP(V399,Minimas!$C$3:$CD$12,2,FALSE)</f>
        <v>#VALUE!</v>
      </c>
      <c r="AC399" s="113" t="e">
        <f>T399-HLOOKUP(V399,Minimas!$C$3:$CD$12,3,FALSE)</f>
        <v>#VALUE!</v>
      </c>
      <c r="AD399" s="113" t="e">
        <f>T399-HLOOKUP(V399,Minimas!$C$3:$CD$12,4,FALSE)</f>
        <v>#VALUE!</v>
      </c>
      <c r="AE399" s="113" t="e">
        <f>T399-HLOOKUP(V399,Minimas!$C$3:$CD$12,5,FALSE)</f>
        <v>#VALUE!</v>
      </c>
      <c r="AF399" s="113" t="e">
        <f>T399-HLOOKUP(V399,Minimas!$C$3:$CD$12,6,FALSE)</f>
        <v>#VALUE!</v>
      </c>
      <c r="AG399" s="113" t="e">
        <f>T399-HLOOKUP(V399,Minimas!$C$3:$CD$12,7,FALSE)</f>
        <v>#VALUE!</v>
      </c>
      <c r="AH399" s="113" t="e">
        <f>T399-HLOOKUP(V399,Minimas!$C$3:$CD$12,8,FALSE)</f>
        <v>#VALUE!</v>
      </c>
      <c r="AI399" s="113" t="e">
        <f>T399-HLOOKUP(V399,Minimas!$C$3:$CD$12,9,FALSE)</f>
        <v>#VALUE!</v>
      </c>
      <c r="AJ399" s="113" t="e">
        <f>T399-HLOOKUP(V399,Minimas!$C$3:$CD$12,10,FALSE)</f>
        <v>#VALUE!</v>
      </c>
      <c r="AK399" s="114" t="str">
        <f t="shared" si="53"/>
        <v xml:space="preserve"> </v>
      </c>
      <c r="AL399" s="114"/>
      <c r="AM399" s="114" t="str">
        <f t="shared" si="54"/>
        <v xml:space="preserve"> </v>
      </c>
      <c r="AN399" s="114" t="str">
        <f t="shared" si="55"/>
        <v xml:space="preserve"> </v>
      </c>
      <c r="AO399" s="40"/>
      <c r="AP399" s="40"/>
      <c r="AQ399" s="40"/>
      <c r="AR399" s="40"/>
      <c r="AS399" s="40"/>
      <c r="AT399" s="40"/>
      <c r="AU399" s="40"/>
      <c r="AV399" s="40"/>
      <c r="AW399" s="40"/>
      <c r="AX399" s="40"/>
      <c r="AY399" s="40"/>
      <c r="AZ399" s="40"/>
      <c r="BA399" s="40"/>
      <c r="BB399" s="40"/>
      <c r="BC399" s="40"/>
      <c r="BD399" s="40"/>
      <c r="BE399" s="40"/>
      <c r="BF399" s="40"/>
      <c r="BG399" s="40"/>
      <c r="BH399" s="40"/>
      <c r="BI399" s="40"/>
      <c r="BJ399" s="40"/>
      <c r="BK399" s="40"/>
      <c r="BL399" s="40"/>
      <c r="BM399" s="40"/>
      <c r="BN399" s="40"/>
      <c r="BO399" s="40"/>
      <c r="BP399" s="40"/>
      <c r="BQ399" s="40"/>
      <c r="BR399" s="40"/>
      <c r="BS399" s="40"/>
      <c r="BT399" s="40"/>
      <c r="BU399" s="40"/>
      <c r="BV399" s="40"/>
      <c r="BW399" s="40"/>
      <c r="BX399" s="40"/>
      <c r="BY399" s="40"/>
      <c r="BZ399" s="40"/>
      <c r="CA399" s="40"/>
      <c r="CB399" s="40"/>
      <c r="CC399" s="40"/>
      <c r="CD399" s="40"/>
      <c r="CE399" s="40"/>
      <c r="CF399" s="40"/>
      <c r="CG399" s="40"/>
      <c r="CH399" s="40"/>
      <c r="CI399" s="40"/>
      <c r="CJ399" s="40"/>
      <c r="CK399" s="40"/>
      <c r="CL399" s="40"/>
      <c r="CM399" s="40"/>
      <c r="CN399" s="40"/>
      <c r="CO399" s="40"/>
      <c r="CP399" s="40"/>
      <c r="CQ399" s="40"/>
      <c r="CR399" s="40"/>
      <c r="CS399" s="40"/>
      <c r="CT399" s="40"/>
      <c r="CU399" s="40"/>
      <c r="CV399" s="40"/>
      <c r="CW399" s="40"/>
      <c r="CX399" s="40"/>
      <c r="CY399" s="40"/>
      <c r="CZ399" s="40"/>
      <c r="DA399" s="40"/>
      <c r="DB399" s="40"/>
      <c r="DC399" s="40"/>
    </row>
    <row r="400" spans="2:107" s="5" customFormat="1" ht="30" customHeight="1" x14ac:dyDescent="0.2">
      <c r="B400" s="83"/>
      <c r="C400" s="86"/>
      <c r="D400" s="87"/>
      <c r="E400" s="89"/>
      <c r="F400" s="117"/>
      <c r="G400" s="118"/>
      <c r="H400" s="91"/>
      <c r="I400" s="94"/>
      <c r="J400" s="95"/>
      <c r="K400" s="81"/>
      <c r="L400" s="100"/>
      <c r="M400" s="101"/>
      <c r="N400" s="101"/>
      <c r="O400" s="102" t="str">
        <f t="shared" si="48"/>
        <v/>
      </c>
      <c r="P400" s="100"/>
      <c r="Q400" s="101"/>
      <c r="R400" s="101"/>
      <c r="S400" s="102" t="str">
        <f t="shared" si="49"/>
        <v/>
      </c>
      <c r="T400" s="104" t="str">
        <f t="shared" si="50"/>
        <v/>
      </c>
      <c r="U400" s="105" t="str">
        <f t="shared" si="51"/>
        <v xml:space="preserve">   </v>
      </c>
      <c r="V400" s="106" t="str">
        <f>IF(E400=0," ",IF(E400="H",IF(H400&lt;2000,VLOOKUP(K400,Minimas!$A$15:$G$29,7),IF(AND(H400&gt;1999,H400&lt;2003),VLOOKUP(K400,Minimas!$A$15:$G$29,6),IF(AND(H400&gt;2002,H400&lt;2005),VLOOKUP(K400,Minimas!$A$15:$G$29,5),IF(AND(H400&gt;2004,H400&lt;2007),VLOOKUP(K400,Minimas!$A$15:$G$29,4),VLOOKUP(K400,Minimas!$A$15:$G$29,3))))),IF(H400&lt;2000,VLOOKUP(K400,Minimas!$H$15:$N$29,7),IF(AND(H400&gt;1999,H400&lt;2003),VLOOKUP(K400,Minimas!$H$15:$N$29,6),IF(AND(H400&gt;2002,H400&lt;2005),VLOOKUP(K400,Minimas!$H$15:$N$29,5),IF(AND(H400&gt;2004,H400&lt;2007),VLOOKUP(K400,Minimas!$H$15:$N$29,4),VLOOKUP(K400,Minimas!$H$15:$N$29,3)))))))</f>
        <v xml:space="preserve"> </v>
      </c>
      <c r="W400" s="107" t="str">
        <f t="shared" si="52"/>
        <v/>
      </c>
      <c r="X400" s="42"/>
      <c r="Y400" s="42"/>
      <c r="AB400" s="113" t="e">
        <f>T400-HLOOKUP(V400,Minimas!$C$3:$CD$12,2,FALSE)</f>
        <v>#VALUE!</v>
      </c>
      <c r="AC400" s="113" t="e">
        <f>T400-HLOOKUP(V400,Minimas!$C$3:$CD$12,3,FALSE)</f>
        <v>#VALUE!</v>
      </c>
      <c r="AD400" s="113" t="e">
        <f>T400-HLOOKUP(V400,Minimas!$C$3:$CD$12,4,FALSE)</f>
        <v>#VALUE!</v>
      </c>
      <c r="AE400" s="113" t="e">
        <f>T400-HLOOKUP(V400,Minimas!$C$3:$CD$12,5,FALSE)</f>
        <v>#VALUE!</v>
      </c>
      <c r="AF400" s="113" t="e">
        <f>T400-HLOOKUP(V400,Minimas!$C$3:$CD$12,6,FALSE)</f>
        <v>#VALUE!</v>
      </c>
      <c r="AG400" s="113" t="e">
        <f>T400-HLOOKUP(V400,Minimas!$C$3:$CD$12,7,FALSE)</f>
        <v>#VALUE!</v>
      </c>
      <c r="AH400" s="113" t="e">
        <f>T400-HLOOKUP(V400,Minimas!$C$3:$CD$12,8,FALSE)</f>
        <v>#VALUE!</v>
      </c>
      <c r="AI400" s="113" t="e">
        <f>T400-HLOOKUP(V400,Minimas!$C$3:$CD$12,9,FALSE)</f>
        <v>#VALUE!</v>
      </c>
      <c r="AJ400" s="113" t="e">
        <f>T400-HLOOKUP(V400,Minimas!$C$3:$CD$12,10,FALSE)</f>
        <v>#VALUE!</v>
      </c>
      <c r="AK400" s="114" t="str">
        <f t="shared" si="53"/>
        <v xml:space="preserve"> </v>
      </c>
      <c r="AL400" s="114"/>
      <c r="AM400" s="114" t="str">
        <f t="shared" si="54"/>
        <v xml:space="preserve"> </v>
      </c>
      <c r="AN400" s="114" t="str">
        <f t="shared" si="55"/>
        <v xml:space="preserve"> </v>
      </c>
      <c r="AO400" s="40"/>
      <c r="AP400" s="40"/>
      <c r="AQ400" s="40"/>
      <c r="AR400" s="40"/>
      <c r="AS400" s="40"/>
      <c r="AT400" s="40"/>
      <c r="AU400" s="40"/>
      <c r="AV400" s="40"/>
      <c r="AW400" s="40"/>
      <c r="AX400" s="40"/>
      <c r="AY400" s="40"/>
      <c r="AZ400" s="40"/>
      <c r="BA400" s="40"/>
      <c r="BB400" s="40"/>
      <c r="BC400" s="40"/>
      <c r="BD400" s="40"/>
      <c r="BE400" s="40"/>
      <c r="BF400" s="40"/>
      <c r="BG400" s="40"/>
      <c r="BH400" s="40"/>
      <c r="BI400" s="40"/>
      <c r="BJ400" s="40"/>
      <c r="BK400" s="40"/>
      <c r="BL400" s="40"/>
      <c r="BM400" s="40"/>
      <c r="BN400" s="40"/>
      <c r="BO400" s="40"/>
      <c r="BP400" s="40"/>
      <c r="BQ400" s="40"/>
      <c r="BR400" s="40"/>
      <c r="BS400" s="40"/>
      <c r="BT400" s="40"/>
      <c r="BU400" s="40"/>
      <c r="BV400" s="40"/>
      <c r="BW400" s="40"/>
      <c r="BX400" s="40"/>
      <c r="BY400" s="40"/>
      <c r="BZ400" s="40"/>
      <c r="CA400" s="40"/>
      <c r="CB400" s="40"/>
      <c r="CC400" s="40"/>
      <c r="CD400" s="40"/>
      <c r="CE400" s="40"/>
      <c r="CF400" s="40"/>
      <c r="CG400" s="40"/>
      <c r="CH400" s="40"/>
      <c r="CI400" s="40"/>
      <c r="CJ400" s="40"/>
      <c r="CK400" s="40"/>
      <c r="CL400" s="40"/>
      <c r="CM400" s="40"/>
      <c r="CN400" s="40"/>
      <c r="CO400" s="40"/>
      <c r="CP400" s="40"/>
      <c r="CQ400" s="40"/>
      <c r="CR400" s="40"/>
      <c r="CS400" s="40"/>
      <c r="CT400" s="40"/>
      <c r="CU400" s="40"/>
      <c r="CV400" s="40"/>
      <c r="CW400" s="40"/>
      <c r="CX400" s="40"/>
      <c r="CY400" s="40"/>
      <c r="CZ400" s="40"/>
      <c r="DA400" s="40"/>
      <c r="DB400" s="40"/>
      <c r="DC400" s="40"/>
    </row>
    <row r="401" spans="2:107" s="5" customFormat="1" ht="30" customHeight="1" x14ac:dyDescent="0.2">
      <c r="B401" s="83"/>
      <c r="C401" s="86"/>
      <c r="D401" s="87"/>
      <c r="E401" s="89"/>
      <c r="F401" s="117"/>
      <c r="G401" s="118"/>
      <c r="H401" s="91"/>
      <c r="I401" s="94"/>
      <c r="J401" s="95"/>
      <c r="K401" s="81"/>
      <c r="L401" s="100"/>
      <c r="M401" s="101"/>
      <c r="N401" s="101"/>
      <c r="O401" s="102" t="str">
        <f t="shared" ref="O401:O464" si="56">IF(E401="","",IF(MAXA(L401:N401)&lt;=0,0,MAXA(L401:N401)))</f>
        <v/>
      </c>
      <c r="P401" s="100"/>
      <c r="Q401" s="101"/>
      <c r="R401" s="101"/>
      <c r="S401" s="102" t="str">
        <f t="shared" ref="S401:S464" si="57">IF(E401="","",IF(MAXA(P401:R401)&lt;=0,0,MAXA(P401:R401)))</f>
        <v/>
      </c>
      <c r="T401" s="104" t="str">
        <f t="shared" ref="T401:T464" si="58">IF(E401="","",IF(OR(O401=0,S401=0),0,O401+S401))</f>
        <v/>
      </c>
      <c r="U401" s="105" t="str">
        <f t="shared" ref="U401:U464" si="59">+CONCATENATE(AM401," ",AN401)</f>
        <v xml:space="preserve">   </v>
      </c>
      <c r="V401" s="106" t="str">
        <f>IF(E401=0," ",IF(E401="H",IF(H401&lt;2000,VLOOKUP(K401,Minimas!$A$15:$G$29,7),IF(AND(H401&gt;1999,H401&lt;2003),VLOOKUP(K401,Minimas!$A$15:$G$29,6),IF(AND(H401&gt;2002,H401&lt;2005),VLOOKUP(K401,Minimas!$A$15:$G$29,5),IF(AND(H401&gt;2004,H401&lt;2007),VLOOKUP(K401,Minimas!$A$15:$G$29,4),VLOOKUP(K401,Minimas!$A$15:$G$29,3))))),IF(H401&lt;2000,VLOOKUP(K401,Minimas!$H$15:$N$29,7),IF(AND(H401&gt;1999,H401&lt;2003),VLOOKUP(K401,Minimas!$H$15:$N$29,6),IF(AND(H401&gt;2002,H401&lt;2005),VLOOKUP(K401,Minimas!$H$15:$N$29,5),IF(AND(H401&gt;2004,H401&lt;2007),VLOOKUP(K401,Minimas!$H$15:$N$29,4),VLOOKUP(K401,Minimas!$H$15:$N$29,3)))))))</f>
        <v xml:space="preserve"> </v>
      </c>
      <c r="W401" s="107" t="str">
        <f t="shared" ref="W401:W464" si="60">IF(E401=" "," ",IF(E401="H",10^(0.75194503*LOG(K401/175.508)^2)*T401,IF(E401="F",10^(0.783497476* LOG(K401/153.655)^2)*T401,"")))</f>
        <v/>
      </c>
      <c r="X401" s="42"/>
      <c r="Y401" s="42"/>
      <c r="AB401" s="113" t="e">
        <f>T401-HLOOKUP(V401,Minimas!$C$3:$CD$12,2,FALSE)</f>
        <v>#VALUE!</v>
      </c>
      <c r="AC401" s="113" t="e">
        <f>T401-HLOOKUP(V401,Minimas!$C$3:$CD$12,3,FALSE)</f>
        <v>#VALUE!</v>
      </c>
      <c r="AD401" s="113" t="e">
        <f>T401-HLOOKUP(V401,Minimas!$C$3:$CD$12,4,FALSE)</f>
        <v>#VALUE!</v>
      </c>
      <c r="AE401" s="113" t="e">
        <f>T401-HLOOKUP(V401,Minimas!$C$3:$CD$12,5,FALSE)</f>
        <v>#VALUE!</v>
      </c>
      <c r="AF401" s="113" t="e">
        <f>T401-HLOOKUP(V401,Minimas!$C$3:$CD$12,6,FALSE)</f>
        <v>#VALUE!</v>
      </c>
      <c r="AG401" s="113" t="e">
        <f>T401-HLOOKUP(V401,Minimas!$C$3:$CD$12,7,FALSE)</f>
        <v>#VALUE!</v>
      </c>
      <c r="AH401" s="113" t="e">
        <f>T401-HLOOKUP(V401,Minimas!$C$3:$CD$12,8,FALSE)</f>
        <v>#VALUE!</v>
      </c>
      <c r="AI401" s="113" t="e">
        <f>T401-HLOOKUP(V401,Minimas!$C$3:$CD$12,9,FALSE)</f>
        <v>#VALUE!</v>
      </c>
      <c r="AJ401" s="113" t="e">
        <f>T401-HLOOKUP(V401,Minimas!$C$3:$CD$12,10,FALSE)</f>
        <v>#VALUE!</v>
      </c>
      <c r="AK401" s="114" t="str">
        <f t="shared" ref="AK401:AK464" si="61">IF(E401=0," ",IF(AJ401&gt;=0,$AJ$5,IF(AI401&gt;=0,$AI$5,IF(AH401&gt;=0,$AH$5,IF(AG401&gt;=0,$AG$5,IF(AF401&gt;=0,$AF$5,IF(AE401&gt;=0,$AE$5,IF(AD401&gt;=0,$AD$5,IF(AC401&gt;=0,$AC$5,$AB$5)))))))))</f>
        <v xml:space="preserve"> </v>
      </c>
      <c r="AL401" s="114"/>
      <c r="AM401" s="114" t="str">
        <f t="shared" ref="AM401:AM464" si="62">IF(AK401="","",AK401)</f>
        <v xml:space="preserve"> </v>
      </c>
      <c r="AN401" s="114" t="str">
        <f t="shared" ref="AN401:AN464" si="63">IF(E401=0," ",IF(AJ401&gt;=0,AJ401,IF(AI401&gt;=0,AI401,IF(AH401&gt;=0,AH401,IF(AG401&gt;=0,AG401,IF(AF401&gt;=0,AF401,IF(AE401&gt;=0,AE401,IF(AD401&gt;=0,AD401,IF(AC401&gt;=0,AC401,AB401)))))))))</f>
        <v xml:space="preserve"> </v>
      </c>
      <c r="AO401" s="40"/>
      <c r="AP401" s="40"/>
      <c r="AQ401" s="40"/>
      <c r="AR401" s="40"/>
      <c r="AS401" s="40"/>
      <c r="AT401" s="40"/>
      <c r="AU401" s="40"/>
      <c r="AV401" s="40"/>
      <c r="AW401" s="40"/>
      <c r="AX401" s="40"/>
      <c r="AY401" s="40"/>
      <c r="AZ401" s="40"/>
      <c r="BA401" s="40"/>
      <c r="BB401" s="40"/>
      <c r="BC401" s="40"/>
      <c r="BD401" s="40"/>
      <c r="BE401" s="40"/>
      <c r="BF401" s="40"/>
      <c r="BG401" s="40"/>
      <c r="BH401" s="40"/>
      <c r="BI401" s="40"/>
      <c r="BJ401" s="40"/>
      <c r="BK401" s="40"/>
      <c r="BL401" s="40"/>
      <c r="BM401" s="40"/>
      <c r="BN401" s="40"/>
      <c r="BO401" s="40"/>
      <c r="BP401" s="40"/>
      <c r="BQ401" s="40"/>
      <c r="BR401" s="40"/>
      <c r="BS401" s="40"/>
      <c r="BT401" s="40"/>
      <c r="BU401" s="40"/>
      <c r="BV401" s="40"/>
      <c r="BW401" s="40"/>
      <c r="BX401" s="40"/>
      <c r="BY401" s="40"/>
      <c r="BZ401" s="40"/>
      <c r="CA401" s="40"/>
      <c r="CB401" s="40"/>
      <c r="CC401" s="40"/>
      <c r="CD401" s="40"/>
      <c r="CE401" s="40"/>
      <c r="CF401" s="40"/>
      <c r="CG401" s="40"/>
      <c r="CH401" s="40"/>
      <c r="CI401" s="40"/>
      <c r="CJ401" s="40"/>
      <c r="CK401" s="40"/>
      <c r="CL401" s="40"/>
      <c r="CM401" s="40"/>
      <c r="CN401" s="40"/>
      <c r="CO401" s="40"/>
      <c r="CP401" s="40"/>
      <c r="CQ401" s="40"/>
      <c r="CR401" s="40"/>
      <c r="CS401" s="40"/>
      <c r="CT401" s="40"/>
      <c r="CU401" s="40"/>
      <c r="CV401" s="40"/>
      <c r="CW401" s="40"/>
      <c r="CX401" s="40"/>
      <c r="CY401" s="40"/>
      <c r="CZ401" s="40"/>
      <c r="DA401" s="40"/>
      <c r="DB401" s="40"/>
      <c r="DC401" s="40"/>
    </row>
    <row r="402" spans="2:107" s="5" customFormat="1" ht="30" customHeight="1" x14ac:dyDescent="0.2">
      <c r="B402" s="83"/>
      <c r="C402" s="86"/>
      <c r="D402" s="87"/>
      <c r="E402" s="89"/>
      <c r="F402" s="117"/>
      <c r="G402" s="118"/>
      <c r="H402" s="91"/>
      <c r="I402" s="94"/>
      <c r="J402" s="95"/>
      <c r="K402" s="81"/>
      <c r="L402" s="100"/>
      <c r="M402" s="101"/>
      <c r="N402" s="101"/>
      <c r="O402" s="102" t="str">
        <f t="shared" si="56"/>
        <v/>
      </c>
      <c r="P402" s="100"/>
      <c r="Q402" s="101"/>
      <c r="R402" s="101"/>
      <c r="S402" s="102" t="str">
        <f t="shared" si="57"/>
        <v/>
      </c>
      <c r="T402" s="104" t="str">
        <f t="shared" si="58"/>
        <v/>
      </c>
      <c r="U402" s="105" t="str">
        <f t="shared" si="59"/>
        <v xml:space="preserve">   </v>
      </c>
      <c r="V402" s="106" t="str">
        <f>IF(E402=0," ",IF(E402="H",IF(H402&lt;2000,VLOOKUP(K402,Minimas!$A$15:$G$29,7),IF(AND(H402&gt;1999,H402&lt;2003),VLOOKUP(K402,Minimas!$A$15:$G$29,6),IF(AND(H402&gt;2002,H402&lt;2005),VLOOKUP(K402,Minimas!$A$15:$G$29,5),IF(AND(H402&gt;2004,H402&lt;2007),VLOOKUP(K402,Minimas!$A$15:$G$29,4),VLOOKUP(K402,Minimas!$A$15:$G$29,3))))),IF(H402&lt;2000,VLOOKUP(K402,Minimas!$H$15:$N$29,7),IF(AND(H402&gt;1999,H402&lt;2003),VLOOKUP(K402,Minimas!$H$15:$N$29,6),IF(AND(H402&gt;2002,H402&lt;2005),VLOOKUP(K402,Minimas!$H$15:$N$29,5),IF(AND(H402&gt;2004,H402&lt;2007),VLOOKUP(K402,Minimas!$H$15:$N$29,4),VLOOKUP(K402,Minimas!$H$15:$N$29,3)))))))</f>
        <v xml:space="preserve"> </v>
      </c>
      <c r="W402" s="107" t="str">
        <f t="shared" si="60"/>
        <v/>
      </c>
      <c r="X402" s="42"/>
      <c r="Y402" s="42"/>
      <c r="AB402" s="113" t="e">
        <f>T402-HLOOKUP(V402,Minimas!$C$3:$CD$12,2,FALSE)</f>
        <v>#VALUE!</v>
      </c>
      <c r="AC402" s="113" t="e">
        <f>T402-HLOOKUP(V402,Minimas!$C$3:$CD$12,3,FALSE)</f>
        <v>#VALUE!</v>
      </c>
      <c r="AD402" s="113" t="e">
        <f>T402-HLOOKUP(V402,Minimas!$C$3:$CD$12,4,FALSE)</f>
        <v>#VALUE!</v>
      </c>
      <c r="AE402" s="113" t="e">
        <f>T402-HLOOKUP(V402,Minimas!$C$3:$CD$12,5,FALSE)</f>
        <v>#VALUE!</v>
      </c>
      <c r="AF402" s="113" t="e">
        <f>T402-HLOOKUP(V402,Minimas!$C$3:$CD$12,6,FALSE)</f>
        <v>#VALUE!</v>
      </c>
      <c r="AG402" s="113" t="e">
        <f>T402-HLOOKUP(V402,Minimas!$C$3:$CD$12,7,FALSE)</f>
        <v>#VALUE!</v>
      </c>
      <c r="AH402" s="113" t="e">
        <f>T402-HLOOKUP(V402,Minimas!$C$3:$CD$12,8,FALSE)</f>
        <v>#VALUE!</v>
      </c>
      <c r="AI402" s="113" t="e">
        <f>T402-HLOOKUP(V402,Minimas!$C$3:$CD$12,9,FALSE)</f>
        <v>#VALUE!</v>
      </c>
      <c r="AJ402" s="113" t="e">
        <f>T402-HLOOKUP(V402,Minimas!$C$3:$CD$12,10,FALSE)</f>
        <v>#VALUE!</v>
      </c>
      <c r="AK402" s="114" t="str">
        <f t="shared" si="61"/>
        <v xml:space="preserve"> </v>
      </c>
      <c r="AL402" s="114"/>
      <c r="AM402" s="114" t="str">
        <f t="shared" si="62"/>
        <v xml:space="preserve"> </v>
      </c>
      <c r="AN402" s="114" t="str">
        <f t="shared" si="63"/>
        <v xml:space="preserve"> </v>
      </c>
      <c r="AO402" s="40"/>
      <c r="AP402" s="40"/>
      <c r="AQ402" s="40"/>
      <c r="AR402" s="40"/>
      <c r="AS402" s="40"/>
      <c r="AT402" s="40"/>
      <c r="AU402" s="40"/>
      <c r="AV402" s="40"/>
      <c r="AW402" s="40"/>
      <c r="AX402" s="40"/>
      <c r="AY402" s="40"/>
      <c r="AZ402" s="40"/>
      <c r="BA402" s="40"/>
      <c r="BB402" s="40"/>
      <c r="BC402" s="40"/>
      <c r="BD402" s="40"/>
      <c r="BE402" s="40"/>
      <c r="BF402" s="40"/>
      <c r="BG402" s="40"/>
      <c r="BH402" s="40"/>
      <c r="BI402" s="40"/>
      <c r="BJ402" s="40"/>
      <c r="BK402" s="40"/>
      <c r="BL402" s="40"/>
      <c r="BM402" s="40"/>
      <c r="BN402" s="40"/>
      <c r="BO402" s="40"/>
      <c r="BP402" s="40"/>
      <c r="BQ402" s="40"/>
      <c r="BR402" s="40"/>
      <c r="BS402" s="40"/>
      <c r="BT402" s="40"/>
      <c r="BU402" s="40"/>
      <c r="BV402" s="40"/>
      <c r="BW402" s="40"/>
      <c r="BX402" s="40"/>
      <c r="BY402" s="40"/>
      <c r="BZ402" s="40"/>
      <c r="CA402" s="40"/>
      <c r="CB402" s="40"/>
      <c r="CC402" s="40"/>
      <c r="CD402" s="40"/>
      <c r="CE402" s="40"/>
      <c r="CF402" s="40"/>
      <c r="CG402" s="40"/>
      <c r="CH402" s="40"/>
      <c r="CI402" s="40"/>
      <c r="CJ402" s="40"/>
      <c r="CK402" s="40"/>
      <c r="CL402" s="40"/>
      <c r="CM402" s="40"/>
      <c r="CN402" s="40"/>
      <c r="CO402" s="40"/>
      <c r="CP402" s="40"/>
      <c r="CQ402" s="40"/>
      <c r="CR402" s="40"/>
      <c r="CS402" s="40"/>
      <c r="CT402" s="40"/>
      <c r="CU402" s="40"/>
      <c r="CV402" s="40"/>
      <c r="CW402" s="40"/>
      <c r="CX402" s="40"/>
      <c r="CY402" s="40"/>
      <c r="CZ402" s="40"/>
      <c r="DA402" s="40"/>
      <c r="DB402" s="40"/>
      <c r="DC402" s="40"/>
    </row>
    <row r="403" spans="2:107" s="5" customFormat="1" ht="30" customHeight="1" x14ac:dyDescent="0.2">
      <c r="B403" s="83"/>
      <c r="C403" s="86"/>
      <c r="D403" s="87"/>
      <c r="E403" s="89"/>
      <c r="F403" s="117"/>
      <c r="G403" s="118"/>
      <c r="H403" s="91"/>
      <c r="I403" s="94"/>
      <c r="J403" s="95"/>
      <c r="K403" s="81"/>
      <c r="L403" s="100"/>
      <c r="M403" s="101"/>
      <c r="N403" s="101"/>
      <c r="O403" s="102" t="str">
        <f t="shared" si="56"/>
        <v/>
      </c>
      <c r="P403" s="100"/>
      <c r="Q403" s="101"/>
      <c r="R403" s="101"/>
      <c r="S403" s="102" t="str">
        <f t="shared" si="57"/>
        <v/>
      </c>
      <c r="T403" s="104" t="str">
        <f t="shared" si="58"/>
        <v/>
      </c>
      <c r="U403" s="105" t="str">
        <f t="shared" si="59"/>
        <v xml:space="preserve">   </v>
      </c>
      <c r="V403" s="106" t="str">
        <f>IF(E403=0," ",IF(E403="H",IF(H403&lt;2000,VLOOKUP(K403,Minimas!$A$15:$G$29,7),IF(AND(H403&gt;1999,H403&lt;2003),VLOOKUP(K403,Minimas!$A$15:$G$29,6),IF(AND(H403&gt;2002,H403&lt;2005),VLOOKUP(K403,Minimas!$A$15:$G$29,5),IF(AND(H403&gt;2004,H403&lt;2007),VLOOKUP(K403,Minimas!$A$15:$G$29,4),VLOOKUP(K403,Minimas!$A$15:$G$29,3))))),IF(H403&lt;2000,VLOOKUP(K403,Minimas!$H$15:$N$29,7),IF(AND(H403&gt;1999,H403&lt;2003),VLOOKUP(K403,Minimas!$H$15:$N$29,6),IF(AND(H403&gt;2002,H403&lt;2005),VLOOKUP(K403,Minimas!$H$15:$N$29,5),IF(AND(H403&gt;2004,H403&lt;2007),VLOOKUP(K403,Minimas!$H$15:$N$29,4),VLOOKUP(K403,Minimas!$H$15:$N$29,3)))))))</f>
        <v xml:space="preserve"> </v>
      </c>
      <c r="W403" s="107" t="str">
        <f t="shared" si="60"/>
        <v/>
      </c>
      <c r="X403" s="42"/>
      <c r="Y403" s="42"/>
      <c r="AB403" s="113" t="e">
        <f>T403-HLOOKUP(V403,Minimas!$C$3:$CD$12,2,FALSE)</f>
        <v>#VALUE!</v>
      </c>
      <c r="AC403" s="113" t="e">
        <f>T403-HLOOKUP(V403,Minimas!$C$3:$CD$12,3,FALSE)</f>
        <v>#VALUE!</v>
      </c>
      <c r="AD403" s="113" t="e">
        <f>T403-HLOOKUP(V403,Minimas!$C$3:$CD$12,4,FALSE)</f>
        <v>#VALUE!</v>
      </c>
      <c r="AE403" s="113" t="e">
        <f>T403-HLOOKUP(V403,Minimas!$C$3:$CD$12,5,FALSE)</f>
        <v>#VALUE!</v>
      </c>
      <c r="AF403" s="113" t="e">
        <f>T403-HLOOKUP(V403,Minimas!$C$3:$CD$12,6,FALSE)</f>
        <v>#VALUE!</v>
      </c>
      <c r="AG403" s="113" t="e">
        <f>T403-HLOOKUP(V403,Minimas!$C$3:$CD$12,7,FALSE)</f>
        <v>#VALUE!</v>
      </c>
      <c r="AH403" s="113" t="e">
        <f>T403-HLOOKUP(V403,Minimas!$C$3:$CD$12,8,FALSE)</f>
        <v>#VALUE!</v>
      </c>
      <c r="AI403" s="113" t="e">
        <f>T403-HLOOKUP(V403,Minimas!$C$3:$CD$12,9,FALSE)</f>
        <v>#VALUE!</v>
      </c>
      <c r="AJ403" s="113" t="e">
        <f>T403-HLOOKUP(V403,Minimas!$C$3:$CD$12,10,FALSE)</f>
        <v>#VALUE!</v>
      </c>
      <c r="AK403" s="114" t="str">
        <f t="shared" si="61"/>
        <v xml:space="preserve"> </v>
      </c>
      <c r="AL403" s="114"/>
      <c r="AM403" s="114" t="str">
        <f t="shared" si="62"/>
        <v xml:space="preserve"> </v>
      </c>
      <c r="AN403" s="114" t="str">
        <f t="shared" si="63"/>
        <v xml:space="preserve"> </v>
      </c>
      <c r="AO403" s="40"/>
      <c r="AP403" s="40"/>
      <c r="AQ403" s="40"/>
      <c r="AR403" s="40"/>
      <c r="AS403" s="40"/>
      <c r="AT403" s="40"/>
      <c r="AU403" s="40"/>
      <c r="AV403" s="40"/>
      <c r="AW403" s="40"/>
      <c r="AX403" s="40"/>
      <c r="AY403" s="40"/>
      <c r="AZ403" s="40"/>
      <c r="BA403" s="40"/>
      <c r="BB403" s="40"/>
      <c r="BC403" s="40"/>
      <c r="BD403" s="40"/>
      <c r="BE403" s="40"/>
      <c r="BF403" s="40"/>
      <c r="BG403" s="40"/>
      <c r="BH403" s="40"/>
      <c r="BI403" s="40"/>
      <c r="BJ403" s="40"/>
      <c r="BK403" s="40"/>
      <c r="BL403" s="40"/>
      <c r="BM403" s="40"/>
      <c r="BN403" s="40"/>
      <c r="BO403" s="40"/>
      <c r="BP403" s="40"/>
      <c r="BQ403" s="40"/>
      <c r="BR403" s="40"/>
      <c r="BS403" s="40"/>
      <c r="BT403" s="40"/>
      <c r="BU403" s="40"/>
      <c r="BV403" s="40"/>
      <c r="BW403" s="40"/>
      <c r="BX403" s="40"/>
      <c r="BY403" s="40"/>
      <c r="BZ403" s="40"/>
      <c r="CA403" s="40"/>
      <c r="CB403" s="40"/>
      <c r="CC403" s="40"/>
      <c r="CD403" s="40"/>
      <c r="CE403" s="40"/>
      <c r="CF403" s="40"/>
      <c r="CG403" s="40"/>
      <c r="CH403" s="40"/>
      <c r="CI403" s="40"/>
      <c r="CJ403" s="40"/>
      <c r="CK403" s="40"/>
      <c r="CL403" s="40"/>
      <c r="CM403" s="40"/>
      <c r="CN403" s="40"/>
      <c r="CO403" s="40"/>
      <c r="CP403" s="40"/>
      <c r="CQ403" s="40"/>
      <c r="CR403" s="40"/>
      <c r="CS403" s="40"/>
      <c r="CT403" s="40"/>
      <c r="CU403" s="40"/>
      <c r="CV403" s="40"/>
      <c r="CW403" s="40"/>
      <c r="CX403" s="40"/>
      <c r="CY403" s="40"/>
      <c r="CZ403" s="40"/>
      <c r="DA403" s="40"/>
      <c r="DB403" s="40"/>
      <c r="DC403" s="40"/>
    </row>
    <row r="404" spans="2:107" s="5" customFormat="1" ht="30" customHeight="1" x14ac:dyDescent="0.2">
      <c r="B404" s="83"/>
      <c r="C404" s="86"/>
      <c r="D404" s="87"/>
      <c r="E404" s="89"/>
      <c r="F404" s="117"/>
      <c r="G404" s="118"/>
      <c r="H404" s="91"/>
      <c r="I404" s="94"/>
      <c r="J404" s="95"/>
      <c r="K404" s="81"/>
      <c r="L404" s="100"/>
      <c r="M404" s="101"/>
      <c r="N404" s="101"/>
      <c r="O404" s="102" t="str">
        <f t="shared" si="56"/>
        <v/>
      </c>
      <c r="P404" s="100"/>
      <c r="Q404" s="101"/>
      <c r="R404" s="101"/>
      <c r="S404" s="102" t="str">
        <f t="shared" si="57"/>
        <v/>
      </c>
      <c r="T404" s="104" t="str">
        <f t="shared" si="58"/>
        <v/>
      </c>
      <c r="U404" s="105" t="str">
        <f t="shared" si="59"/>
        <v xml:space="preserve">   </v>
      </c>
      <c r="V404" s="106" t="str">
        <f>IF(E404=0," ",IF(E404="H",IF(H404&lt;2000,VLOOKUP(K404,Minimas!$A$15:$G$29,7),IF(AND(H404&gt;1999,H404&lt;2003),VLOOKUP(K404,Minimas!$A$15:$G$29,6),IF(AND(H404&gt;2002,H404&lt;2005),VLOOKUP(K404,Minimas!$A$15:$G$29,5),IF(AND(H404&gt;2004,H404&lt;2007),VLOOKUP(K404,Minimas!$A$15:$G$29,4),VLOOKUP(K404,Minimas!$A$15:$G$29,3))))),IF(H404&lt;2000,VLOOKUP(K404,Minimas!$H$15:$N$29,7),IF(AND(H404&gt;1999,H404&lt;2003),VLOOKUP(K404,Minimas!$H$15:$N$29,6),IF(AND(H404&gt;2002,H404&lt;2005),VLOOKUP(K404,Minimas!$H$15:$N$29,5),IF(AND(H404&gt;2004,H404&lt;2007),VLOOKUP(K404,Minimas!$H$15:$N$29,4),VLOOKUP(K404,Minimas!$H$15:$N$29,3)))))))</f>
        <v xml:space="preserve"> </v>
      </c>
      <c r="W404" s="107" t="str">
        <f t="shared" si="60"/>
        <v/>
      </c>
      <c r="X404" s="42"/>
      <c r="Y404" s="42"/>
      <c r="AB404" s="113" t="e">
        <f>T404-HLOOKUP(V404,Minimas!$C$3:$CD$12,2,FALSE)</f>
        <v>#VALUE!</v>
      </c>
      <c r="AC404" s="113" t="e">
        <f>T404-HLOOKUP(V404,Minimas!$C$3:$CD$12,3,FALSE)</f>
        <v>#VALUE!</v>
      </c>
      <c r="AD404" s="113" t="e">
        <f>T404-HLOOKUP(V404,Minimas!$C$3:$CD$12,4,FALSE)</f>
        <v>#VALUE!</v>
      </c>
      <c r="AE404" s="113" t="e">
        <f>T404-HLOOKUP(V404,Minimas!$C$3:$CD$12,5,FALSE)</f>
        <v>#VALUE!</v>
      </c>
      <c r="AF404" s="113" t="e">
        <f>T404-HLOOKUP(V404,Minimas!$C$3:$CD$12,6,FALSE)</f>
        <v>#VALUE!</v>
      </c>
      <c r="AG404" s="113" t="e">
        <f>T404-HLOOKUP(V404,Minimas!$C$3:$CD$12,7,FALSE)</f>
        <v>#VALUE!</v>
      </c>
      <c r="AH404" s="113" t="e">
        <f>T404-HLOOKUP(V404,Minimas!$C$3:$CD$12,8,FALSE)</f>
        <v>#VALUE!</v>
      </c>
      <c r="AI404" s="113" t="e">
        <f>T404-HLOOKUP(V404,Minimas!$C$3:$CD$12,9,FALSE)</f>
        <v>#VALUE!</v>
      </c>
      <c r="AJ404" s="113" t="e">
        <f>T404-HLOOKUP(V404,Minimas!$C$3:$CD$12,10,FALSE)</f>
        <v>#VALUE!</v>
      </c>
      <c r="AK404" s="114" t="str">
        <f t="shared" si="61"/>
        <v xml:space="preserve"> </v>
      </c>
      <c r="AL404" s="114"/>
      <c r="AM404" s="114" t="str">
        <f t="shared" si="62"/>
        <v xml:space="preserve"> </v>
      </c>
      <c r="AN404" s="114" t="str">
        <f t="shared" si="63"/>
        <v xml:space="preserve"> </v>
      </c>
      <c r="AO404" s="40"/>
      <c r="AP404" s="40"/>
      <c r="AQ404" s="40"/>
      <c r="AR404" s="40"/>
      <c r="AS404" s="40"/>
      <c r="AT404" s="40"/>
      <c r="AU404" s="40"/>
      <c r="AV404" s="40"/>
      <c r="AW404" s="40"/>
      <c r="AX404" s="40"/>
      <c r="AY404" s="40"/>
      <c r="AZ404" s="40"/>
      <c r="BA404" s="40"/>
      <c r="BB404" s="40"/>
      <c r="BC404" s="40"/>
      <c r="BD404" s="40"/>
      <c r="BE404" s="40"/>
      <c r="BF404" s="40"/>
      <c r="BG404" s="40"/>
      <c r="BH404" s="40"/>
      <c r="BI404" s="40"/>
      <c r="BJ404" s="40"/>
      <c r="BK404" s="40"/>
      <c r="BL404" s="40"/>
      <c r="BM404" s="40"/>
      <c r="BN404" s="40"/>
      <c r="BO404" s="40"/>
      <c r="BP404" s="40"/>
      <c r="BQ404" s="40"/>
      <c r="BR404" s="40"/>
      <c r="BS404" s="40"/>
      <c r="BT404" s="40"/>
      <c r="BU404" s="40"/>
      <c r="BV404" s="40"/>
      <c r="BW404" s="40"/>
      <c r="BX404" s="40"/>
      <c r="BY404" s="40"/>
      <c r="BZ404" s="40"/>
      <c r="CA404" s="40"/>
      <c r="CB404" s="40"/>
      <c r="CC404" s="40"/>
      <c r="CD404" s="40"/>
      <c r="CE404" s="40"/>
      <c r="CF404" s="40"/>
      <c r="CG404" s="40"/>
      <c r="CH404" s="40"/>
      <c r="CI404" s="40"/>
      <c r="CJ404" s="40"/>
      <c r="CK404" s="40"/>
      <c r="CL404" s="40"/>
      <c r="CM404" s="40"/>
      <c r="CN404" s="40"/>
      <c r="CO404" s="40"/>
      <c r="CP404" s="40"/>
      <c r="CQ404" s="40"/>
      <c r="CR404" s="40"/>
      <c r="CS404" s="40"/>
      <c r="CT404" s="40"/>
      <c r="CU404" s="40"/>
      <c r="CV404" s="40"/>
      <c r="CW404" s="40"/>
      <c r="CX404" s="40"/>
      <c r="CY404" s="40"/>
      <c r="CZ404" s="40"/>
      <c r="DA404" s="40"/>
      <c r="DB404" s="40"/>
      <c r="DC404" s="40"/>
    </row>
    <row r="405" spans="2:107" s="5" customFormat="1" ht="30" customHeight="1" x14ac:dyDescent="0.2">
      <c r="B405" s="83"/>
      <c r="C405" s="86"/>
      <c r="D405" s="87"/>
      <c r="E405" s="89"/>
      <c r="F405" s="117"/>
      <c r="G405" s="118"/>
      <c r="H405" s="91"/>
      <c r="I405" s="94"/>
      <c r="J405" s="95"/>
      <c r="K405" s="81"/>
      <c r="L405" s="100"/>
      <c r="M405" s="101"/>
      <c r="N405" s="101"/>
      <c r="O405" s="102" t="str">
        <f t="shared" si="56"/>
        <v/>
      </c>
      <c r="P405" s="100"/>
      <c r="Q405" s="101"/>
      <c r="R405" s="101"/>
      <c r="S405" s="102" t="str">
        <f t="shared" si="57"/>
        <v/>
      </c>
      <c r="T405" s="104" t="str">
        <f t="shared" si="58"/>
        <v/>
      </c>
      <c r="U405" s="105" t="str">
        <f t="shared" si="59"/>
        <v xml:space="preserve">   </v>
      </c>
      <c r="V405" s="106" t="str">
        <f>IF(E405=0," ",IF(E405="H",IF(H405&lt;2000,VLOOKUP(K405,Minimas!$A$15:$G$29,7),IF(AND(H405&gt;1999,H405&lt;2003),VLOOKUP(K405,Minimas!$A$15:$G$29,6),IF(AND(H405&gt;2002,H405&lt;2005),VLOOKUP(K405,Minimas!$A$15:$G$29,5),IF(AND(H405&gt;2004,H405&lt;2007),VLOOKUP(K405,Minimas!$A$15:$G$29,4),VLOOKUP(K405,Minimas!$A$15:$G$29,3))))),IF(H405&lt;2000,VLOOKUP(K405,Minimas!$H$15:$N$29,7),IF(AND(H405&gt;1999,H405&lt;2003),VLOOKUP(K405,Minimas!$H$15:$N$29,6),IF(AND(H405&gt;2002,H405&lt;2005),VLOOKUP(K405,Minimas!$H$15:$N$29,5),IF(AND(H405&gt;2004,H405&lt;2007),VLOOKUP(K405,Minimas!$H$15:$N$29,4),VLOOKUP(K405,Minimas!$H$15:$N$29,3)))))))</f>
        <v xml:space="preserve"> </v>
      </c>
      <c r="W405" s="107" t="str">
        <f t="shared" si="60"/>
        <v/>
      </c>
      <c r="X405" s="42"/>
      <c r="Y405" s="42"/>
      <c r="AB405" s="113" t="e">
        <f>T405-HLOOKUP(V405,Minimas!$C$3:$CD$12,2,FALSE)</f>
        <v>#VALUE!</v>
      </c>
      <c r="AC405" s="113" t="e">
        <f>T405-HLOOKUP(V405,Minimas!$C$3:$CD$12,3,FALSE)</f>
        <v>#VALUE!</v>
      </c>
      <c r="AD405" s="113" t="e">
        <f>T405-HLOOKUP(V405,Minimas!$C$3:$CD$12,4,FALSE)</f>
        <v>#VALUE!</v>
      </c>
      <c r="AE405" s="113" t="e">
        <f>T405-HLOOKUP(V405,Minimas!$C$3:$CD$12,5,FALSE)</f>
        <v>#VALUE!</v>
      </c>
      <c r="AF405" s="113" t="e">
        <f>T405-HLOOKUP(V405,Minimas!$C$3:$CD$12,6,FALSE)</f>
        <v>#VALUE!</v>
      </c>
      <c r="AG405" s="113" t="e">
        <f>T405-HLOOKUP(V405,Minimas!$C$3:$CD$12,7,FALSE)</f>
        <v>#VALUE!</v>
      </c>
      <c r="AH405" s="113" t="e">
        <f>T405-HLOOKUP(V405,Minimas!$C$3:$CD$12,8,FALSE)</f>
        <v>#VALUE!</v>
      </c>
      <c r="AI405" s="113" t="e">
        <f>T405-HLOOKUP(V405,Minimas!$C$3:$CD$12,9,FALSE)</f>
        <v>#VALUE!</v>
      </c>
      <c r="AJ405" s="113" t="e">
        <f>T405-HLOOKUP(V405,Minimas!$C$3:$CD$12,10,FALSE)</f>
        <v>#VALUE!</v>
      </c>
      <c r="AK405" s="114" t="str">
        <f t="shared" si="61"/>
        <v xml:space="preserve"> </v>
      </c>
      <c r="AL405" s="114"/>
      <c r="AM405" s="114" t="str">
        <f t="shared" si="62"/>
        <v xml:space="preserve"> </v>
      </c>
      <c r="AN405" s="114" t="str">
        <f t="shared" si="63"/>
        <v xml:space="preserve"> </v>
      </c>
      <c r="AO405" s="40"/>
      <c r="AP405" s="40"/>
      <c r="AQ405" s="40"/>
      <c r="AR405" s="40"/>
      <c r="AS405" s="40"/>
      <c r="AT405" s="40"/>
      <c r="AU405" s="40"/>
      <c r="AV405" s="40"/>
      <c r="AW405" s="40"/>
      <c r="AX405" s="40"/>
      <c r="AY405" s="40"/>
      <c r="AZ405" s="40"/>
      <c r="BA405" s="40"/>
      <c r="BB405" s="40"/>
      <c r="BC405" s="40"/>
      <c r="BD405" s="40"/>
      <c r="BE405" s="40"/>
      <c r="BF405" s="40"/>
      <c r="BG405" s="40"/>
      <c r="BH405" s="40"/>
      <c r="BI405" s="40"/>
      <c r="BJ405" s="40"/>
      <c r="BK405" s="40"/>
      <c r="BL405" s="40"/>
      <c r="BM405" s="40"/>
      <c r="BN405" s="40"/>
      <c r="BO405" s="40"/>
      <c r="BP405" s="40"/>
      <c r="BQ405" s="40"/>
      <c r="BR405" s="40"/>
      <c r="BS405" s="40"/>
      <c r="BT405" s="40"/>
      <c r="BU405" s="40"/>
      <c r="BV405" s="40"/>
      <c r="BW405" s="40"/>
      <c r="BX405" s="40"/>
      <c r="BY405" s="40"/>
      <c r="BZ405" s="40"/>
      <c r="CA405" s="40"/>
      <c r="CB405" s="40"/>
      <c r="CC405" s="40"/>
      <c r="CD405" s="40"/>
      <c r="CE405" s="40"/>
      <c r="CF405" s="40"/>
      <c r="CG405" s="40"/>
      <c r="CH405" s="40"/>
      <c r="CI405" s="40"/>
      <c r="CJ405" s="40"/>
      <c r="CK405" s="40"/>
      <c r="CL405" s="40"/>
      <c r="CM405" s="40"/>
      <c r="CN405" s="40"/>
      <c r="CO405" s="40"/>
      <c r="CP405" s="40"/>
      <c r="CQ405" s="40"/>
      <c r="CR405" s="40"/>
      <c r="CS405" s="40"/>
      <c r="CT405" s="40"/>
      <c r="CU405" s="40"/>
      <c r="CV405" s="40"/>
      <c r="CW405" s="40"/>
      <c r="CX405" s="40"/>
      <c r="CY405" s="40"/>
      <c r="CZ405" s="40"/>
      <c r="DA405" s="40"/>
      <c r="DB405" s="40"/>
      <c r="DC405" s="40"/>
    </row>
    <row r="406" spans="2:107" s="5" customFormat="1" ht="30" customHeight="1" x14ac:dyDescent="0.2">
      <c r="B406" s="83"/>
      <c r="C406" s="86"/>
      <c r="D406" s="87"/>
      <c r="E406" s="89"/>
      <c r="F406" s="117"/>
      <c r="G406" s="118"/>
      <c r="H406" s="91"/>
      <c r="I406" s="94"/>
      <c r="J406" s="95"/>
      <c r="K406" s="81"/>
      <c r="L406" s="100"/>
      <c r="M406" s="101"/>
      <c r="N406" s="101"/>
      <c r="O406" s="102" t="str">
        <f t="shared" si="56"/>
        <v/>
      </c>
      <c r="P406" s="100"/>
      <c r="Q406" s="101"/>
      <c r="R406" s="101"/>
      <c r="S406" s="102" t="str">
        <f t="shared" si="57"/>
        <v/>
      </c>
      <c r="T406" s="104" t="str">
        <f t="shared" si="58"/>
        <v/>
      </c>
      <c r="U406" s="105" t="str">
        <f t="shared" si="59"/>
        <v xml:space="preserve">   </v>
      </c>
      <c r="V406" s="106" t="str">
        <f>IF(E406=0," ",IF(E406="H",IF(H406&lt;2000,VLOOKUP(K406,Minimas!$A$15:$G$29,7),IF(AND(H406&gt;1999,H406&lt;2003),VLOOKUP(K406,Minimas!$A$15:$G$29,6),IF(AND(H406&gt;2002,H406&lt;2005),VLOOKUP(K406,Minimas!$A$15:$G$29,5),IF(AND(H406&gt;2004,H406&lt;2007),VLOOKUP(K406,Minimas!$A$15:$G$29,4),VLOOKUP(K406,Minimas!$A$15:$G$29,3))))),IF(H406&lt;2000,VLOOKUP(K406,Minimas!$H$15:$N$29,7),IF(AND(H406&gt;1999,H406&lt;2003),VLOOKUP(K406,Minimas!$H$15:$N$29,6),IF(AND(H406&gt;2002,H406&lt;2005),VLOOKUP(K406,Minimas!$H$15:$N$29,5),IF(AND(H406&gt;2004,H406&lt;2007),VLOOKUP(K406,Minimas!$H$15:$N$29,4),VLOOKUP(K406,Minimas!$H$15:$N$29,3)))))))</f>
        <v xml:space="preserve"> </v>
      </c>
      <c r="W406" s="107" t="str">
        <f t="shared" si="60"/>
        <v/>
      </c>
      <c r="X406" s="42"/>
      <c r="Y406" s="42"/>
      <c r="AB406" s="113" t="e">
        <f>T406-HLOOKUP(V406,Minimas!$C$3:$CD$12,2,FALSE)</f>
        <v>#VALUE!</v>
      </c>
      <c r="AC406" s="113" t="e">
        <f>T406-HLOOKUP(V406,Minimas!$C$3:$CD$12,3,FALSE)</f>
        <v>#VALUE!</v>
      </c>
      <c r="AD406" s="113" t="e">
        <f>T406-HLOOKUP(V406,Minimas!$C$3:$CD$12,4,FALSE)</f>
        <v>#VALUE!</v>
      </c>
      <c r="AE406" s="113" t="e">
        <f>T406-HLOOKUP(V406,Minimas!$C$3:$CD$12,5,FALSE)</f>
        <v>#VALUE!</v>
      </c>
      <c r="AF406" s="113" t="e">
        <f>T406-HLOOKUP(V406,Minimas!$C$3:$CD$12,6,FALSE)</f>
        <v>#VALUE!</v>
      </c>
      <c r="AG406" s="113" t="e">
        <f>T406-HLOOKUP(V406,Minimas!$C$3:$CD$12,7,FALSE)</f>
        <v>#VALUE!</v>
      </c>
      <c r="AH406" s="113" t="e">
        <f>T406-HLOOKUP(V406,Minimas!$C$3:$CD$12,8,FALSE)</f>
        <v>#VALUE!</v>
      </c>
      <c r="AI406" s="113" t="e">
        <f>T406-HLOOKUP(V406,Minimas!$C$3:$CD$12,9,FALSE)</f>
        <v>#VALUE!</v>
      </c>
      <c r="AJ406" s="113" t="e">
        <f>T406-HLOOKUP(V406,Minimas!$C$3:$CD$12,10,FALSE)</f>
        <v>#VALUE!</v>
      </c>
      <c r="AK406" s="114" t="str">
        <f t="shared" si="61"/>
        <v xml:space="preserve"> </v>
      </c>
      <c r="AL406" s="114"/>
      <c r="AM406" s="114" t="str">
        <f t="shared" si="62"/>
        <v xml:space="preserve"> </v>
      </c>
      <c r="AN406" s="114" t="str">
        <f t="shared" si="63"/>
        <v xml:space="preserve"> </v>
      </c>
      <c r="AO406" s="40"/>
      <c r="AP406" s="40"/>
      <c r="AQ406" s="40"/>
      <c r="AR406" s="40"/>
      <c r="AS406" s="40"/>
      <c r="AT406" s="40"/>
      <c r="AU406" s="40"/>
      <c r="AV406" s="40"/>
      <c r="AW406" s="40"/>
      <c r="AX406" s="40"/>
      <c r="AY406" s="40"/>
      <c r="AZ406" s="40"/>
      <c r="BA406" s="40"/>
      <c r="BB406" s="40"/>
      <c r="BC406" s="40"/>
      <c r="BD406" s="40"/>
      <c r="BE406" s="40"/>
      <c r="BF406" s="40"/>
      <c r="BG406" s="40"/>
      <c r="BH406" s="40"/>
      <c r="BI406" s="40"/>
      <c r="BJ406" s="40"/>
      <c r="BK406" s="40"/>
      <c r="BL406" s="40"/>
      <c r="BM406" s="40"/>
      <c r="BN406" s="40"/>
      <c r="BO406" s="40"/>
      <c r="BP406" s="40"/>
      <c r="BQ406" s="40"/>
      <c r="BR406" s="40"/>
      <c r="BS406" s="40"/>
      <c r="BT406" s="40"/>
      <c r="BU406" s="40"/>
      <c r="BV406" s="40"/>
      <c r="BW406" s="40"/>
      <c r="BX406" s="40"/>
      <c r="BY406" s="40"/>
      <c r="BZ406" s="40"/>
      <c r="CA406" s="40"/>
      <c r="CB406" s="40"/>
      <c r="CC406" s="40"/>
      <c r="CD406" s="40"/>
      <c r="CE406" s="40"/>
      <c r="CF406" s="40"/>
      <c r="CG406" s="40"/>
      <c r="CH406" s="40"/>
      <c r="CI406" s="40"/>
      <c r="CJ406" s="40"/>
      <c r="CK406" s="40"/>
      <c r="CL406" s="40"/>
      <c r="CM406" s="40"/>
      <c r="CN406" s="40"/>
      <c r="CO406" s="40"/>
      <c r="CP406" s="40"/>
      <c r="CQ406" s="40"/>
      <c r="CR406" s="40"/>
      <c r="CS406" s="40"/>
      <c r="CT406" s="40"/>
      <c r="CU406" s="40"/>
      <c r="CV406" s="40"/>
      <c r="CW406" s="40"/>
      <c r="CX406" s="40"/>
      <c r="CY406" s="40"/>
      <c r="CZ406" s="40"/>
      <c r="DA406" s="40"/>
      <c r="DB406" s="40"/>
      <c r="DC406" s="40"/>
    </row>
    <row r="407" spans="2:107" s="5" customFormat="1" ht="30" customHeight="1" x14ac:dyDescent="0.2">
      <c r="B407" s="83"/>
      <c r="C407" s="86"/>
      <c r="D407" s="87"/>
      <c r="E407" s="89"/>
      <c r="F407" s="117"/>
      <c r="G407" s="118"/>
      <c r="H407" s="91"/>
      <c r="I407" s="94"/>
      <c r="J407" s="95"/>
      <c r="K407" s="81"/>
      <c r="L407" s="100"/>
      <c r="M407" s="101"/>
      <c r="N407" s="101"/>
      <c r="O407" s="102" t="str">
        <f t="shared" si="56"/>
        <v/>
      </c>
      <c r="P407" s="100"/>
      <c r="Q407" s="101"/>
      <c r="R407" s="101"/>
      <c r="S407" s="102" t="str">
        <f t="shared" si="57"/>
        <v/>
      </c>
      <c r="T407" s="104" t="str">
        <f t="shared" si="58"/>
        <v/>
      </c>
      <c r="U407" s="105" t="str">
        <f t="shared" si="59"/>
        <v xml:space="preserve">   </v>
      </c>
      <c r="V407" s="106" t="str">
        <f>IF(E407=0," ",IF(E407="H",IF(H407&lt;2000,VLOOKUP(K407,Minimas!$A$15:$G$29,7),IF(AND(H407&gt;1999,H407&lt;2003),VLOOKUP(K407,Minimas!$A$15:$G$29,6),IF(AND(H407&gt;2002,H407&lt;2005),VLOOKUP(K407,Minimas!$A$15:$G$29,5),IF(AND(H407&gt;2004,H407&lt;2007),VLOOKUP(K407,Minimas!$A$15:$G$29,4),VLOOKUP(K407,Minimas!$A$15:$G$29,3))))),IF(H407&lt;2000,VLOOKUP(K407,Minimas!$H$15:$N$29,7),IF(AND(H407&gt;1999,H407&lt;2003),VLOOKUP(K407,Minimas!$H$15:$N$29,6),IF(AND(H407&gt;2002,H407&lt;2005),VLOOKUP(K407,Minimas!$H$15:$N$29,5),IF(AND(H407&gt;2004,H407&lt;2007),VLOOKUP(K407,Minimas!$H$15:$N$29,4),VLOOKUP(K407,Minimas!$H$15:$N$29,3)))))))</f>
        <v xml:space="preserve"> </v>
      </c>
      <c r="W407" s="107" t="str">
        <f t="shared" si="60"/>
        <v/>
      </c>
      <c r="X407" s="42"/>
      <c r="Y407" s="42"/>
      <c r="AB407" s="113" t="e">
        <f>T407-HLOOKUP(V407,Minimas!$C$3:$CD$12,2,FALSE)</f>
        <v>#VALUE!</v>
      </c>
      <c r="AC407" s="113" t="e">
        <f>T407-HLOOKUP(V407,Minimas!$C$3:$CD$12,3,FALSE)</f>
        <v>#VALUE!</v>
      </c>
      <c r="AD407" s="113" t="e">
        <f>T407-HLOOKUP(V407,Minimas!$C$3:$CD$12,4,FALSE)</f>
        <v>#VALUE!</v>
      </c>
      <c r="AE407" s="113" t="e">
        <f>T407-HLOOKUP(V407,Minimas!$C$3:$CD$12,5,FALSE)</f>
        <v>#VALUE!</v>
      </c>
      <c r="AF407" s="113" t="e">
        <f>T407-HLOOKUP(V407,Minimas!$C$3:$CD$12,6,FALSE)</f>
        <v>#VALUE!</v>
      </c>
      <c r="AG407" s="113" t="e">
        <f>T407-HLOOKUP(V407,Minimas!$C$3:$CD$12,7,FALSE)</f>
        <v>#VALUE!</v>
      </c>
      <c r="AH407" s="113" t="e">
        <f>T407-HLOOKUP(V407,Minimas!$C$3:$CD$12,8,FALSE)</f>
        <v>#VALUE!</v>
      </c>
      <c r="AI407" s="113" t="e">
        <f>T407-HLOOKUP(V407,Minimas!$C$3:$CD$12,9,FALSE)</f>
        <v>#VALUE!</v>
      </c>
      <c r="AJ407" s="113" t="e">
        <f>T407-HLOOKUP(V407,Minimas!$C$3:$CD$12,10,FALSE)</f>
        <v>#VALUE!</v>
      </c>
      <c r="AK407" s="114" t="str">
        <f t="shared" si="61"/>
        <v xml:space="preserve"> </v>
      </c>
      <c r="AL407" s="114"/>
      <c r="AM407" s="114" t="str">
        <f t="shared" si="62"/>
        <v xml:space="preserve"> </v>
      </c>
      <c r="AN407" s="114" t="str">
        <f t="shared" si="63"/>
        <v xml:space="preserve"> </v>
      </c>
      <c r="AO407" s="40"/>
      <c r="AP407" s="40"/>
      <c r="AQ407" s="40"/>
      <c r="AR407" s="40"/>
      <c r="AS407" s="40"/>
      <c r="AT407" s="40"/>
      <c r="AU407" s="40"/>
      <c r="AV407" s="40"/>
      <c r="AW407" s="40"/>
      <c r="AX407" s="40"/>
      <c r="AY407" s="40"/>
      <c r="AZ407" s="40"/>
      <c r="BA407" s="40"/>
      <c r="BB407" s="40"/>
      <c r="BC407" s="40"/>
      <c r="BD407" s="40"/>
      <c r="BE407" s="40"/>
      <c r="BF407" s="40"/>
      <c r="BG407" s="40"/>
      <c r="BH407" s="40"/>
      <c r="BI407" s="40"/>
      <c r="BJ407" s="40"/>
      <c r="BK407" s="40"/>
      <c r="BL407" s="40"/>
      <c r="BM407" s="40"/>
      <c r="BN407" s="40"/>
      <c r="BO407" s="40"/>
      <c r="BP407" s="40"/>
      <c r="BQ407" s="40"/>
      <c r="BR407" s="40"/>
      <c r="BS407" s="40"/>
      <c r="BT407" s="40"/>
      <c r="BU407" s="40"/>
      <c r="BV407" s="40"/>
      <c r="BW407" s="40"/>
      <c r="BX407" s="40"/>
      <c r="BY407" s="40"/>
      <c r="BZ407" s="40"/>
      <c r="CA407" s="40"/>
      <c r="CB407" s="40"/>
      <c r="CC407" s="40"/>
      <c r="CD407" s="40"/>
      <c r="CE407" s="40"/>
      <c r="CF407" s="40"/>
      <c r="CG407" s="40"/>
      <c r="CH407" s="40"/>
      <c r="CI407" s="40"/>
      <c r="CJ407" s="40"/>
      <c r="CK407" s="40"/>
      <c r="CL407" s="40"/>
      <c r="CM407" s="40"/>
      <c r="CN407" s="40"/>
      <c r="CO407" s="40"/>
      <c r="CP407" s="40"/>
      <c r="CQ407" s="40"/>
      <c r="CR407" s="40"/>
      <c r="CS407" s="40"/>
      <c r="CT407" s="40"/>
      <c r="CU407" s="40"/>
      <c r="CV407" s="40"/>
      <c r="CW407" s="40"/>
      <c r="CX407" s="40"/>
      <c r="CY407" s="40"/>
      <c r="CZ407" s="40"/>
      <c r="DA407" s="40"/>
      <c r="DB407" s="40"/>
      <c r="DC407" s="40"/>
    </row>
    <row r="408" spans="2:107" s="5" customFormat="1" ht="30" customHeight="1" x14ac:dyDescent="0.2">
      <c r="B408" s="83"/>
      <c r="C408" s="86"/>
      <c r="D408" s="87"/>
      <c r="E408" s="89"/>
      <c r="F408" s="117"/>
      <c r="G408" s="118"/>
      <c r="H408" s="91"/>
      <c r="I408" s="94"/>
      <c r="J408" s="95"/>
      <c r="K408" s="81"/>
      <c r="L408" s="100"/>
      <c r="M408" s="101"/>
      <c r="N408" s="101"/>
      <c r="O408" s="102" t="str">
        <f t="shared" si="56"/>
        <v/>
      </c>
      <c r="P408" s="100"/>
      <c r="Q408" s="101"/>
      <c r="R408" s="101"/>
      <c r="S408" s="102" t="str">
        <f t="shared" si="57"/>
        <v/>
      </c>
      <c r="T408" s="104" t="str">
        <f t="shared" si="58"/>
        <v/>
      </c>
      <c r="U408" s="105" t="str">
        <f t="shared" si="59"/>
        <v xml:space="preserve">   </v>
      </c>
      <c r="V408" s="106" t="str">
        <f>IF(E408=0," ",IF(E408="H",IF(H408&lt;2000,VLOOKUP(K408,Minimas!$A$15:$G$29,7),IF(AND(H408&gt;1999,H408&lt;2003),VLOOKUP(K408,Minimas!$A$15:$G$29,6),IF(AND(H408&gt;2002,H408&lt;2005),VLOOKUP(K408,Minimas!$A$15:$G$29,5),IF(AND(H408&gt;2004,H408&lt;2007),VLOOKUP(K408,Minimas!$A$15:$G$29,4),VLOOKUP(K408,Minimas!$A$15:$G$29,3))))),IF(H408&lt;2000,VLOOKUP(K408,Minimas!$H$15:$N$29,7),IF(AND(H408&gt;1999,H408&lt;2003),VLOOKUP(K408,Minimas!$H$15:$N$29,6),IF(AND(H408&gt;2002,H408&lt;2005),VLOOKUP(K408,Minimas!$H$15:$N$29,5),IF(AND(H408&gt;2004,H408&lt;2007),VLOOKUP(K408,Minimas!$H$15:$N$29,4),VLOOKUP(K408,Minimas!$H$15:$N$29,3)))))))</f>
        <v xml:space="preserve"> </v>
      </c>
      <c r="W408" s="107" t="str">
        <f t="shared" si="60"/>
        <v/>
      </c>
      <c r="X408" s="42"/>
      <c r="Y408" s="42"/>
      <c r="AB408" s="113" t="e">
        <f>T408-HLOOKUP(V408,Minimas!$C$3:$CD$12,2,FALSE)</f>
        <v>#VALUE!</v>
      </c>
      <c r="AC408" s="113" t="e">
        <f>T408-HLOOKUP(V408,Minimas!$C$3:$CD$12,3,FALSE)</f>
        <v>#VALUE!</v>
      </c>
      <c r="AD408" s="113" t="e">
        <f>T408-HLOOKUP(V408,Minimas!$C$3:$CD$12,4,FALSE)</f>
        <v>#VALUE!</v>
      </c>
      <c r="AE408" s="113" t="e">
        <f>T408-HLOOKUP(V408,Minimas!$C$3:$CD$12,5,FALSE)</f>
        <v>#VALUE!</v>
      </c>
      <c r="AF408" s="113" t="e">
        <f>T408-HLOOKUP(V408,Minimas!$C$3:$CD$12,6,FALSE)</f>
        <v>#VALUE!</v>
      </c>
      <c r="AG408" s="113" t="e">
        <f>T408-HLOOKUP(V408,Minimas!$C$3:$CD$12,7,FALSE)</f>
        <v>#VALUE!</v>
      </c>
      <c r="AH408" s="113" t="e">
        <f>T408-HLOOKUP(V408,Minimas!$C$3:$CD$12,8,FALSE)</f>
        <v>#VALUE!</v>
      </c>
      <c r="AI408" s="113" t="e">
        <f>T408-HLOOKUP(V408,Minimas!$C$3:$CD$12,9,FALSE)</f>
        <v>#VALUE!</v>
      </c>
      <c r="AJ408" s="113" t="e">
        <f>T408-HLOOKUP(V408,Minimas!$C$3:$CD$12,10,FALSE)</f>
        <v>#VALUE!</v>
      </c>
      <c r="AK408" s="114" t="str">
        <f t="shared" si="61"/>
        <v xml:space="preserve"> </v>
      </c>
      <c r="AL408" s="114"/>
      <c r="AM408" s="114" t="str">
        <f t="shared" si="62"/>
        <v xml:space="preserve"> </v>
      </c>
      <c r="AN408" s="114" t="str">
        <f t="shared" si="63"/>
        <v xml:space="preserve"> </v>
      </c>
      <c r="AO408" s="40"/>
      <c r="AP408" s="40"/>
      <c r="AQ408" s="40"/>
      <c r="AR408" s="40"/>
      <c r="AS408" s="40"/>
      <c r="AT408" s="40"/>
      <c r="AU408" s="40"/>
      <c r="AV408" s="40"/>
      <c r="AW408" s="40"/>
      <c r="AX408" s="40"/>
      <c r="AY408" s="40"/>
      <c r="AZ408" s="40"/>
      <c r="BA408" s="40"/>
      <c r="BB408" s="40"/>
      <c r="BC408" s="40"/>
      <c r="BD408" s="40"/>
      <c r="BE408" s="40"/>
      <c r="BF408" s="40"/>
      <c r="BG408" s="40"/>
      <c r="BH408" s="40"/>
      <c r="BI408" s="40"/>
      <c r="BJ408" s="40"/>
      <c r="BK408" s="40"/>
      <c r="BL408" s="40"/>
      <c r="BM408" s="40"/>
      <c r="BN408" s="40"/>
      <c r="BO408" s="40"/>
      <c r="BP408" s="40"/>
      <c r="BQ408" s="40"/>
      <c r="BR408" s="40"/>
      <c r="BS408" s="40"/>
      <c r="BT408" s="40"/>
      <c r="BU408" s="40"/>
      <c r="BV408" s="40"/>
      <c r="BW408" s="40"/>
      <c r="BX408" s="40"/>
      <c r="BY408" s="40"/>
      <c r="BZ408" s="40"/>
      <c r="CA408" s="40"/>
      <c r="CB408" s="40"/>
      <c r="CC408" s="40"/>
      <c r="CD408" s="40"/>
      <c r="CE408" s="40"/>
      <c r="CF408" s="40"/>
      <c r="CG408" s="40"/>
      <c r="CH408" s="40"/>
      <c r="CI408" s="40"/>
      <c r="CJ408" s="40"/>
      <c r="CK408" s="40"/>
      <c r="CL408" s="40"/>
      <c r="CM408" s="40"/>
      <c r="CN408" s="40"/>
      <c r="CO408" s="40"/>
      <c r="CP408" s="40"/>
      <c r="CQ408" s="40"/>
      <c r="CR408" s="40"/>
      <c r="CS408" s="40"/>
      <c r="CT408" s="40"/>
      <c r="CU408" s="40"/>
      <c r="CV408" s="40"/>
      <c r="CW408" s="40"/>
      <c r="CX408" s="40"/>
      <c r="CY408" s="40"/>
      <c r="CZ408" s="40"/>
      <c r="DA408" s="40"/>
      <c r="DB408" s="40"/>
      <c r="DC408" s="40"/>
    </row>
    <row r="409" spans="2:107" s="5" customFormat="1" ht="30" customHeight="1" x14ac:dyDescent="0.2">
      <c r="B409" s="83"/>
      <c r="C409" s="86"/>
      <c r="D409" s="87"/>
      <c r="E409" s="89"/>
      <c r="F409" s="117"/>
      <c r="G409" s="118"/>
      <c r="H409" s="91"/>
      <c r="I409" s="94"/>
      <c r="J409" s="95"/>
      <c r="K409" s="81"/>
      <c r="L409" s="100"/>
      <c r="M409" s="101"/>
      <c r="N409" s="101"/>
      <c r="O409" s="102" t="str">
        <f t="shared" si="56"/>
        <v/>
      </c>
      <c r="P409" s="100"/>
      <c r="Q409" s="101"/>
      <c r="R409" s="101"/>
      <c r="S409" s="102" t="str">
        <f t="shared" si="57"/>
        <v/>
      </c>
      <c r="T409" s="104" t="str">
        <f t="shared" si="58"/>
        <v/>
      </c>
      <c r="U409" s="105" t="str">
        <f t="shared" si="59"/>
        <v xml:space="preserve">   </v>
      </c>
      <c r="V409" s="106" t="str">
        <f>IF(E409=0," ",IF(E409="H",IF(H409&lt;2000,VLOOKUP(K409,Minimas!$A$15:$G$29,7),IF(AND(H409&gt;1999,H409&lt;2003),VLOOKUP(K409,Minimas!$A$15:$G$29,6),IF(AND(H409&gt;2002,H409&lt;2005),VLOOKUP(K409,Minimas!$A$15:$G$29,5),IF(AND(H409&gt;2004,H409&lt;2007),VLOOKUP(K409,Minimas!$A$15:$G$29,4),VLOOKUP(K409,Minimas!$A$15:$G$29,3))))),IF(H409&lt;2000,VLOOKUP(K409,Minimas!$H$15:$N$29,7),IF(AND(H409&gt;1999,H409&lt;2003),VLOOKUP(K409,Minimas!$H$15:$N$29,6),IF(AND(H409&gt;2002,H409&lt;2005),VLOOKUP(K409,Minimas!$H$15:$N$29,5),IF(AND(H409&gt;2004,H409&lt;2007),VLOOKUP(K409,Minimas!$H$15:$N$29,4),VLOOKUP(K409,Minimas!$H$15:$N$29,3)))))))</f>
        <v xml:space="preserve"> </v>
      </c>
      <c r="W409" s="107" t="str">
        <f t="shared" si="60"/>
        <v/>
      </c>
      <c r="X409" s="42"/>
      <c r="Y409" s="42"/>
      <c r="AB409" s="113" t="e">
        <f>T409-HLOOKUP(V409,Minimas!$C$3:$CD$12,2,FALSE)</f>
        <v>#VALUE!</v>
      </c>
      <c r="AC409" s="113" t="e">
        <f>T409-HLOOKUP(V409,Minimas!$C$3:$CD$12,3,FALSE)</f>
        <v>#VALUE!</v>
      </c>
      <c r="AD409" s="113" t="e">
        <f>T409-HLOOKUP(V409,Minimas!$C$3:$CD$12,4,FALSE)</f>
        <v>#VALUE!</v>
      </c>
      <c r="AE409" s="113" t="e">
        <f>T409-HLOOKUP(V409,Minimas!$C$3:$CD$12,5,FALSE)</f>
        <v>#VALUE!</v>
      </c>
      <c r="AF409" s="113" t="e">
        <f>T409-HLOOKUP(V409,Minimas!$C$3:$CD$12,6,FALSE)</f>
        <v>#VALUE!</v>
      </c>
      <c r="AG409" s="113" t="e">
        <f>T409-HLOOKUP(V409,Minimas!$C$3:$CD$12,7,FALSE)</f>
        <v>#VALUE!</v>
      </c>
      <c r="AH409" s="113" t="e">
        <f>T409-HLOOKUP(V409,Minimas!$C$3:$CD$12,8,FALSE)</f>
        <v>#VALUE!</v>
      </c>
      <c r="AI409" s="113" t="e">
        <f>T409-HLOOKUP(V409,Minimas!$C$3:$CD$12,9,FALSE)</f>
        <v>#VALUE!</v>
      </c>
      <c r="AJ409" s="113" t="e">
        <f>T409-HLOOKUP(V409,Minimas!$C$3:$CD$12,10,FALSE)</f>
        <v>#VALUE!</v>
      </c>
      <c r="AK409" s="114" t="str">
        <f t="shared" si="61"/>
        <v xml:space="preserve"> </v>
      </c>
      <c r="AL409" s="114"/>
      <c r="AM409" s="114" t="str">
        <f t="shared" si="62"/>
        <v xml:space="preserve"> </v>
      </c>
      <c r="AN409" s="114" t="str">
        <f t="shared" si="63"/>
        <v xml:space="preserve"> </v>
      </c>
      <c r="AO409" s="40"/>
      <c r="AP409" s="40"/>
      <c r="AQ409" s="40"/>
      <c r="AR409" s="40"/>
      <c r="AS409" s="40"/>
      <c r="AT409" s="40"/>
      <c r="AU409" s="40"/>
      <c r="AV409" s="40"/>
      <c r="AW409" s="40"/>
      <c r="AX409" s="40"/>
      <c r="AY409" s="40"/>
      <c r="AZ409" s="40"/>
      <c r="BA409" s="40"/>
      <c r="BB409" s="40"/>
      <c r="BC409" s="40"/>
      <c r="BD409" s="40"/>
      <c r="BE409" s="40"/>
      <c r="BF409" s="40"/>
      <c r="BG409" s="40"/>
      <c r="BH409" s="40"/>
      <c r="BI409" s="40"/>
      <c r="BJ409" s="40"/>
      <c r="BK409" s="40"/>
      <c r="BL409" s="40"/>
      <c r="BM409" s="40"/>
      <c r="BN409" s="40"/>
      <c r="BO409" s="40"/>
      <c r="BP409" s="40"/>
      <c r="BQ409" s="40"/>
      <c r="BR409" s="40"/>
      <c r="BS409" s="40"/>
      <c r="BT409" s="40"/>
      <c r="BU409" s="40"/>
      <c r="BV409" s="40"/>
      <c r="BW409" s="40"/>
      <c r="BX409" s="40"/>
      <c r="BY409" s="40"/>
      <c r="BZ409" s="40"/>
      <c r="CA409" s="40"/>
      <c r="CB409" s="40"/>
      <c r="CC409" s="40"/>
      <c r="CD409" s="40"/>
      <c r="CE409" s="40"/>
      <c r="CF409" s="40"/>
      <c r="CG409" s="40"/>
      <c r="CH409" s="40"/>
      <c r="CI409" s="40"/>
      <c r="CJ409" s="40"/>
      <c r="CK409" s="40"/>
      <c r="CL409" s="40"/>
      <c r="CM409" s="40"/>
      <c r="CN409" s="40"/>
      <c r="CO409" s="40"/>
      <c r="CP409" s="40"/>
      <c r="CQ409" s="40"/>
      <c r="CR409" s="40"/>
      <c r="CS409" s="40"/>
      <c r="CT409" s="40"/>
      <c r="CU409" s="40"/>
      <c r="CV409" s="40"/>
      <c r="CW409" s="40"/>
      <c r="CX409" s="40"/>
      <c r="CY409" s="40"/>
      <c r="CZ409" s="40"/>
      <c r="DA409" s="40"/>
      <c r="DB409" s="40"/>
      <c r="DC409" s="40"/>
    </row>
    <row r="410" spans="2:107" s="5" customFormat="1" ht="30" customHeight="1" x14ac:dyDescent="0.2">
      <c r="B410" s="83"/>
      <c r="C410" s="86"/>
      <c r="D410" s="87"/>
      <c r="E410" s="89"/>
      <c r="F410" s="117"/>
      <c r="G410" s="118"/>
      <c r="H410" s="91"/>
      <c r="I410" s="94"/>
      <c r="J410" s="95"/>
      <c r="K410" s="81"/>
      <c r="L410" s="100"/>
      <c r="M410" s="101"/>
      <c r="N410" s="101"/>
      <c r="O410" s="102" t="str">
        <f t="shared" si="56"/>
        <v/>
      </c>
      <c r="P410" s="100"/>
      <c r="Q410" s="101"/>
      <c r="R410" s="101"/>
      <c r="S410" s="102" t="str">
        <f t="shared" si="57"/>
        <v/>
      </c>
      <c r="T410" s="104" t="str">
        <f t="shared" si="58"/>
        <v/>
      </c>
      <c r="U410" s="105" t="str">
        <f t="shared" si="59"/>
        <v xml:space="preserve">   </v>
      </c>
      <c r="V410" s="106" t="str">
        <f>IF(E410=0," ",IF(E410="H",IF(H410&lt;2000,VLOOKUP(K410,Minimas!$A$15:$G$29,7),IF(AND(H410&gt;1999,H410&lt;2003),VLOOKUP(K410,Minimas!$A$15:$G$29,6),IF(AND(H410&gt;2002,H410&lt;2005),VLOOKUP(K410,Minimas!$A$15:$G$29,5),IF(AND(H410&gt;2004,H410&lt;2007),VLOOKUP(K410,Minimas!$A$15:$G$29,4),VLOOKUP(K410,Minimas!$A$15:$G$29,3))))),IF(H410&lt;2000,VLOOKUP(K410,Minimas!$H$15:$N$29,7),IF(AND(H410&gt;1999,H410&lt;2003),VLOOKUP(K410,Minimas!$H$15:$N$29,6),IF(AND(H410&gt;2002,H410&lt;2005),VLOOKUP(K410,Minimas!$H$15:$N$29,5),IF(AND(H410&gt;2004,H410&lt;2007),VLOOKUP(K410,Minimas!$H$15:$N$29,4),VLOOKUP(K410,Minimas!$H$15:$N$29,3)))))))</f>
        <v xml:space="preserve"> </v>
      </c>
      <c r="W410" s="107" t="str">
        <f t="shared" si="60"/>
        <v/>
      </c>
      <c r="X410" s="42"/>
      <c r="Y410" s="42"/>
      <c r="AB410" s="113" t="e">
        <f>T410-HLOOKUP(V410,Minimas!$C$3:$CD$12,2,FALSE)</f>
        <v>#VALUE!</v>
      </c>
      <c r="AC410" s="113" t="e">
        <f>T410-HLOOKUP(V410,Minimas!$C$3:$CD$12,3,FALSE)</f>
        <v>#VALUE!</v>
      </c>
      <c r="AD410" s="113" t="e">
        <f>T410-HLOOKUP(V410,Minimas!$C$3:$CD$12,4,FALSE)</f>
        <v>#VALUE!</v>
      </c>
      <c r="AE410" s="113" t="e">
        <f>T410-HLOOKUP(V410,Minimas!$C$3:$CD$12,5,FALSE)</f>
        <v>#VALUE!</v>
      </c>
      <c r="AF410" s="113" t="e">
        <f>T410-HLOOKUP(V410,Minimas!$C$3:$CD$12,6,FALSE)</f>
        <v>#VALUE!</v>
      </c>
      <c r="AG410" s="113" t="e">
        <f>T410-HLOOKUP(V410,Minimas!$C$3:$CD$12,7,FALSE)</f>
        <v>#VALUE!</v>
      </c>
      <c r="AH410" s="113" t="e">
        <f>T410-HLOOKUP(V410,Minimas!$C$3:$CD$12,8,FALSE)</f>
        <v>#VALUE!</v>
      </c>
      <c r="AI410" s="113" t="e">
        <f>T410-HLOOKUP(V410,Minimas!$C$3:$CD$12,9,FALSE)</f>
        <v>#VALUE!</v>
      </c>
      <c r="AJ410" s="113" t="e">
        <f>T410-HLOOKUP(V410,Minimas!$C$3:$CD$12,10,FALSE)</f>
        <v>#VALUE!</v>
      </c>
      <c r="AK410" s="114" t="str">
        <f t="shared" si="61"/>
        <v xml:space="preserve"> </v>
      </c>
      <c r="AL410" s="114"/>
      <c r="AM410" s="114" t="str">
        <f t="shared" si="62"/>
        <v xml:space="preserve"> </v>
      </c>
      <c r="AN410" s="114" t="str">
        <f t="shared" si="63"/>
        <v xml:space="preserve"> </v>
      </c>
      <c r="AO410" s="40"/>
      <c r="AP410" s="40"/>
      <c r="AQ410" s="40"/>
      <c r="AR410" s="40"/>
      <c r="AS410" s="40"/>
      <c r="AT410" s="40"/>
      <c r="AU410" s="40"/>
      <c r="AV410" s="40"/>
      <c r="AW410" s="40"/>
      <c r="AX410" s="40"/>
      <c r="AY410" s="40"/>
      <c r="AZ410" s="40"/>
      <c r="BA410" s="40"/>
      <c r="BB410" s="40"/>
      <c r="BC410" s="40"/>
      <c r="BD410" s="40"/>
      <c r="BE410" s="40"/>
      <c r="BF410" s="40"/>
      <c r="BG410" s="40"/>
      <c r="BH410" s="40"/>
      <c r="BI410" s="40"/>
      <c r="BJ410" s="40"/>
      <c r="BK410" s="40"/>
      <c r="BL410" s="40"/>
      <c r="BM410" s="40"/>
      <c r="BN410" s="40"/>
      <c r="BO410" s="40"/>
      <c r="BP410" s="40"/>
      <c r="BQ410" s="40"/>
      <c r="BR410" s="40"/>
      <c r="BS410" s="40"/>
      <c r="BT410" s="40"/>
      <c r="BU410" s="40"/>
      <c r="BV410" s="40"/>
      <c r="BW410" s="40"/>
      <c r="BX410" s="40"/>
      <c r="BY410" s="40"/>
      <c r="BZ410" s="40"/>
      <c r="CA410" s="40"/>
      <c r="CB410" s="40"/>
      <c r="CC410" s="40"/>
      <c r="CD410" s="40"/>
      <c r="CE410" s="40"/>
      <c r="CF410" s="40"/>
      <c r="CG410" s="40"/>
      <c r="CH410" s="40"/>
      <c r="CI410" s="40"/>
      <c r="CJ410" s="40"/>
      <c r="CK410" s="40"/>
      <c r="CL410" s="40"/>
      <c r="CM410" s="40"/>
      <c r="CN410" s="40"/>
      <c r="CO410" s="40"/>
      <c r="CP410" s="40"/>
      <c r="CQ410" s="40"/>
      <c r="CR410" s="40"/>
      <c r="CS410" s="40"/>
      <c r="CT410" s="40"/>
      <c r="CU410" s="40"/>
      <c r="CV410" s="40"/>
      <c r="CW410" s="40"/>
      <c r="CX410" s="40"/>
      <c r="CY410" s="40"/>
      <c r="CZ410" s="40"/>
      <c r="DA410" s="40"/>
      <c r="DB410" s="40"/>
      <c r="DC410" s="40"/>
    </row>
    <row r="411" spans="2:107" s="5" customFormat="1" ht="30" customHeight="1" x14ac:dyDescent="0.2">
      <c r="B411" s="83"/>
      <c r="C411" s="86"/>
      <c r="D411" s="87"/>
      <c r="E411" s="89"/>
      <c r="F411" s="117"/>
      <c r="G411" s="118"/>
      <c r="H411" s="91"/>
      <c r="I411" s="94"/>
      <c r="J411" s="95"/>
      <c r="K411" s="81"/>
      <c r="L411" s="100"/>
      <c r="M411" s="101"/>
      <c r="N411" s="101"/>
      <c r="O411" s="102" t="str">
        <f t="shared" si="56"/>
        <v/>
      </c>
      <c r="P411" s="100"/>
      <c r="Q411" s="101"/>
      <c r="R411" s="101"/>
      <c r="S411" s="102" t="str">
        <f t="shared" si="57"/>
        <v/>
      </c>
      <c r="T411" s="104" t="str">
        <f t="shared" si="58"/>
        <v/>
      </c>
      <c r="U411" s="105" t="str">
        <f t="shared" si="59"/>
        <v xml:space="preserve">   </v>
      </c>
      <c r="V411" s="106" t="str">
        <f>IF(E411=0," ",IF(E411="H",IF(H411&lt;2000,VLOOKUP(K411,Minimas!$A$15:$G$29,7),IF(AND(H411&gt;1999,H411&lt;2003),VLOOKUP(K411,Minimas!$A$15:$G$29,6),IF(AND(H411&gt;2002,H411&lt;2005),VLOOKUP(K411,Minimas!$A$15:$G$29,5),IF(AND(H411&gt;2004,H411&lt;2007),VLOOKUP(K411,Minimas!$A$15:$G$29,4),VLOOKUP(K411,Minimas!$A$15:$G$29,3))))),IF(H411&lt;2000,VLOOKUP(K411,Minimas!$H$15:$N$29,7),IF(AND(H411&gt;1999,H411&lt;2003),VLOOKUP(K411,Minimas!$H$15:$N$29,6),IF(AND(H411&gt;2002,H411&lt;2005),VLOOKUP(K411,Minimas!$H$15:$N$29,5),IF(AND(H411&gt;2004,H411&lt;2007),VLOOKUP(K411,Minimas!$H$15:$N$29,4),VLOOKUP(K411,Minimas!$H$15:$N$29,3)))))))</f>
        <v xml:space="preserve"> </v>
      </c>
      <c r="W411" s="107" t="str">
        <f t="shared" si="60"/>
        <v/>
      </c>
      <c r="X411" s="42"/>
      <c r="Y411" s="42"/>
      <c r="AB411" s="113" t="e">
        <f>T411-HLOOKUP(V411,Minimas!$C$3:$CD$12,2,FALSE)</f>
        <v>#VALUE!</v>
      </c>
      <c r="AC411" s="113" t="e">
        <f>T411-HLOOKUP(V411,Minimas!$C$3:$CD$12,3,FALSE)</f>
        <v>#VALUE!</v>
      </c>
      <c r="AD411" s="113" t="e">
        <f>T411-HLOOKUP(V411,Minimas!$C$3:$CD$12,4,FALSE)</f>
        <v>#VALUE!</v>
      </c>
      <c r="AE411" s="113" t="e">
        <f>T411-HLOOKUP(V411,Minimas!$C$3:$CD$12,5,FALSE)</f>
        <v>#VALUE!</v>
      </c>
      <c r="AF411" s="113" t="e">
        <f>T411-HLOOKUP(V411,Minimas!$C$3:$CD$12,6,FALSE)</f>
        <v>#VALUE!</v>
      </c>
      <c r="AG411" s="113" t="e">
        <f>T411-HLOOKUP(V411,Minimas!$C$3:$CD$12,7,FALSE)</f>
        <v>#VALUE!</v>
      </c>
      <c r="AH411" s="113" t="e">
        <f>T411-HLOOKUP(V411,Minimas!$C$3:$CD$12,8,FALSE)</f>
        <v>#VALUE!</v>
      </c>
      <c r="AI411" s="113" t="e">
        <f>T411-HLOOKUP(V411,Minimas!$C$3:$CD$12,9,FALSE)</f>
        <v>#VALUE!</v>
      </c>
      <c r="AJ411" s="113" t="e">
        <f>T411-HLOOKUP(V411,Minimas!$C$3:$CD$12,10,FALSE)</f>
        <v>#VALUE!</v>
      </c>
      <c r="AK411" s="114" t="str">
        <f t="shared" si="61"/>
        <v xml:space="preserve"> </v>
      </c>
      <c r="AL411" s="114"/>
      <c r="AM411" s="114" t="str">
        <f t="shared" si="62"/>
        <v xml:space="preserve"> </v>
      </c>
      <c r="AN411" s="114" t="str">
        <f t="shared" si="63"/>
        <v xml:space="preserve"> </v>
      </c>
      <c r="AO411" s="40"/>
      <c r="AP411" s="40"/>
      <c r="AQ411" s="40"/>
      <c r="AR411" s="40"/>
      <c r="AS411" s="40"/>
      <c r="AT411" s="40"/>
      <c r="AU411" s="40"/>
      <c r="AV411" s="40"/>
      <c r="AW411" s="40"/>
      <c r="AX411" s="40"/>
      <c r="AY411" s="40"/>
      <c r="AZ411" s="40"/>
      <c r="BA411" s="40"/>
      <c r="BB411" s="40"/>
      <c r="BC411" s="40"/>
      <c r="BD411" s="40"/>
      <c r="BE411" s="40"/>
      <c r="BF411" s="40"/>
      <c r="BG411" s="40"/>
      <c r="BH411" s="40"/>
      <c r="BI411" s="40"/>
      <c r="BJ411" s="40"/>
      <c r="BK411" s="40"/>
      <c r="BL411" s="40"/>
      <c r="BM411" s="40"/>
      <c r="BN411" s="40"/>
      <c r="BO411" s="40"/>
      <c r="BP411" s="40"/>
      <c r="BQ411" s="40"/>
      <c r="BR411" s="40"/>
      <c r="BS411" s="40"/>
      <c r="BT411" s="40"/>
      <c r="BU411" s="40"/>
      <c r="BV411" s="40"/>
      <c r="BW411" s="40"/>
      <c r="BX411" s="40"/>
      <c r="BY411" s="40"/>
      <c r="BZ411" s="40"/>
      <c r="CA411" s="40"/>
      <c r="CB411" s="40"/>
      <c r="CC411" s="40"/>
      <c r="CD411" s="40"/>
      <c r="CE411" s="40"/>
      <c r="CF411" s="40"/>
      <c r="CG411" s="40"/>
      <c r="CH411" s="40"/>
      <c r="CI411" s="40"/>
      <c r="CJ411" s="40"/>
      <c r="CK411" s="40"/>
      <c r="CL411" s="40"/>
      <c r="CM411" s="40"/>
      <c r="CN411" s="40"/>
      <c r="CO411" s="40"/>
      <c r="CP411" s="40"/>
      <c r="CQ411" s="40"/>
      <c r="CR411" s="40"/>
      <c r="CS411" s="40"/>
      <c r="CT411" s="40"/>
      <c r="CU411" s="40"/>
      <c r="CV411" s="40"/>
      <c r="CW411" s="40"/>
      <c r="CX411" s="40"/>
      <c r="CY411" s="40"/>
      <c r="CZ411" s="40"/>
      <c r="DA411" s="40"/>
      <c r="DB411" s="40"/>
      <c r="DC411" s="40"/>
    </row>
    <row r="412" spans="2:107" s="5" customFormat="1" ht="30" customHeight="1" x14ac:dyDescent="0.2">
      <c r="B412" s="83"/>
      <c r="C412" s="86"/>
      <c r="D412" s="87"/>
      <c r="E412" s="89"/>
      <c r="F412" s="117"/>
      <c r="G412" s="118"/>
      <c r="H412" s="91"/>
      <c r="I412" s="94"/>
      <c r="J412" s="95"/>
      <c r="K412" s="81"/>
      <c r="L412" s="100"/>
      <c r="M412" s="101"/>
      <c r="N412" s="101"/>
      <c r="O412" s="102" t="str">
        <f t="shared" si="56"/>
        <v/>
      </c>
      <c r="P412" s="100"/>
      <c r="Q412" s="101"/>
      <c r="R412" s="101"/>
      <c r="S412" s="102" t="str">
        <f t="shared" si="57"/>
        <v/>
      </c>
      <c r="T412" s="104" t="str">
        <f t="shared" si="58"/>
        <v/>
      </c>
      <c r="U412" s="105" t="str">
        <f t="shared" si="59"/>
        <v xml:space="preserve">   </v>
      </c>
      <c r="V412" s="106" t="str">
        <f>IF(E412=0," ",IF(E412="H",IF(H412&lt;2000,VLOOKUP(K412,Minimas!$A$15:$G$29,7),IF(AND(H412&gt;1999,H412&lt;2003),VLOOKUP(K412,Minimas!$A$15:$G$29,6),IF(AND(H412&gt;2002,H412&lt;2005),VLOOKUP(K412,Minimas!$A$15:$G$29,5),IF(AND(H412&gt;2004,H412&lt;2007),VLOOKUP(K412,Minimas!$A$15:$G$29,4),VLOOKUP(K412,Minimas!$A$15:$G$29,3))))),IF(H412&lt;2000,VLOOKUP(K412,Minimas!$H$15:$N$29,7),IF(AND(H412&gt;1999,H412&lt;2003),VLOOKUP(K412,Minimas!$H$15:$N$29,6),IF(AND(H412&gt;2002,H412&lt;2005),VLOOKUP(K412,Minimas!$H$15:$N$29,5),IF(AND(H412&gt;2004,H412&lt;2007),VLOOKUP(K412,Minimas!$H$15:$N$29,4),VLOOKUP(K412,Minimas!$H$15:$N$29,3)))))))</f>
        <v xml:space="preserve"> </v>
      </c>
      <c r="W412" s="107" t="str">
        <f t="shared" si="60"/>
        <v/>
      </c>
      <c r="X412" s="42"/>
      <c r="Y412" s="42"/>
      <c r="AB412" s="113" t="e">
        <f>T412-HLOOKUP(V412,Minimas!$C$3:$CD$12,2,FALSE)</f>
        <v>#VALUE!</v>
      </c>
      <c r="AC412" s="113" t="e">
        <f>T412-HLOOKUP(V412,Minimas!$C$3:$CD$12,3,FALSE)</f>
        <v>#VALUE!</v>
      </c>
      <c r="AD412" s="113" t="e">
        <f>T412-HLOOKUP(V412,Minimas!$C$3:$CD$12,4,FALSE)</f>
        <v>#VALUE!</v>
      </c>
      <c r="AE412" s="113" t="e">
        <f>T412-HLOOKUP(V412,Minimas!$C$3:$CD$12,5,FALSE)</f>
        <v>#VALUE!</v>
      </c>
      <c r="AF412" s="113" t="e">
        <f>T412-HLOOKUP(V412,Minimas!$C$3:$CD$12,6,FALSE)</f>
        <v>#VALUE!</v>
      </c>
      <c r="AG412" s="113" t="e">
        <f>T412-HLOOKUP(V412,Minimas!$C$3:$CD$12,7,FALSE)</f>
        <v>#VALUE!</v>
      </c>
      <c r="AH412" s="113" t="e">
        <f>T412-HLOOKUP(V412,Minimas!$C$3:$CD$12,8,FALSE)</f>
        <v>#VALUE!</v>
      </c>
      <c r="AI412" s="113" t="e">
        <f>T412-HLOOKUP(V412,Minimas!$C$3:$CD$12,9,FALSE)</f>
        <v>#VALUE!</v>
      </c>
      <c r="AJ412" s="113" t="e">
        <f>T412-HLOOKUP(V412,Minimas!$C$3:$CD$12,10,FALSE)</f>
        <v>#VALUE!</v>
      </c>
      <c r="AK412" s="114" t="str">
        <f t="shared" si="61"/>
        <v xml:space="preserve"> </v>
      </c>
      <c r="AL412" s="114"/>
      <c r="AM412" s="114" t="str">
        <f t="shared" si="62"/>
        <v xml:space="preserve"> </v>
      </c>
      <c r="AN412" s="114" t="str">
        <f t="shared" si="63"/>
        <v xml:space="preserve"> </v>
      </c>
      <c r="AO412" s="40"/>
      <c r="AP412" s="40"/>
      <c r="AQ412" s="40"/>
      <c r="AR412" s="40"/>
      <c r="AS412" s="40"/>
      <c r="AT412" s="40"/>
      <c r="AU412" s="40"/>
      <c r="AV412" s="40"/>
      <c r="AW412" s="40"/>
      <c r="AX412" s="40"/>
      <c r="AY412" s="40"/>
      <c r="AZ412" s="40"/>
      <c r="BA412" s="40"/>
      <c r="BB412" s="40"/>
      <c r="BC412" s="40"/>
      <c r="BD412" s="40"/>
      <c r="BE412" s="40"/>
      <c r="BF412" s="40"/>
      <c r="BG412" s="40"/>
      <c r="BH412" s="40"/>
      <c r="BI412" s="40"/>
      <c r="BJ412" s="40"/>
      <c r="BK412" s="40"/>
      <c r="BL412" s="40"/>
      <c r="BM412" s="40"/>
      <c r="BN412" s="40"/>
      <c r="BO412" s="40"/>
      <c r="BP412" s="40"/>
      <c r="BQ412" s="40"/>
      <c r="BR412" s="40"/>
      <c r="BS412" s="40"/>
      <c r="BT412" s="40"/>
      <c r="BU412" s="40"/>
      <c r="BV412" s="40"/>
      <c r="BW412" s="40"/>
      <c r="BX412" s="40"/>
      <c r="BY412" s="40"/>
      <c r="BZ412" s="40"/>
      <c r="CA412" s="40"/>
      <c r="CB412" s="40"/>
      <c r="CC412" s="40"/>
      <c r="CD412" s="40"/>
      <c r="CE412" s="40"/>
      <c r="CF412" s="40"/>
      <c r="CG412" s="40"/>
      <c r="CH412" s="40"/>
      <c r="CI412" s="40"/>
      <c r="CJ412" s="40"/>
      <c r="CK412" s="40"/>
      <c r="CL412" s="40"/>
      <c r="CM412" s="40"/>
      <c r="CN412" s="40"/>
      <c r="CO412" s="40"/>
      <c r="CP412" s="40"/>
      <c r="CQ412" s="40"/>
      <c r="CR412" s="40"/>
      <c r="CS412" s="40"/>
      <c r="CT412" s="40"/>
      <c r="CU412" s="40"/>
      <c r="CV412" s="40"/>
      <c r="CW412" s="40"/>
      <c r="CX412" s="40"/>
      <c r="CY412" s="40"/>
      <c r="CZ412" s="40"/>
      <c r="DA412" s="40"/>
      <c r="DB412" s="40"/>
      <c r="DC412" s="40"/>
    </row>
    <row r="413" spans="2:107" s="5" customFormat="1" ht="30" customHeight="1" x14ac:dyDescent="0.2">
      <c r="B413" s="83"/>
      <c r="C413" s="86"/>
      <c r="D413" s="87"/>
      <c r="E413" s="89"/>
      <c r="F413" s="117"/>
      <c r="G413" s="118"/>
      <c r="H413" s="91"/>
      <c r="I413" s="94"/>
      <c r="J413" s="95"/>
      <c r="K413" s="81"/>
      <c r="L413" s="100"/>
      <c r="M413" s="101"/>
      <c r="N413" s="101"/>
      <c r="O413" s="102" t="str">
        <f t="shared" si="56"/>
        <v/>
      </c>
      <c r="P413" s="100"/>
      <c r="Q413" s="101"/>
      <c r="R413" s="101"/>
      <c r="S413" s="102" t="str">
        <f t="shared" si="57"/>
        <v/>
      </c>
      <c r="T413" s="104" t="str">
        <f t="shared" si="58"/>
        <v/>
      </c>
      <c r="U413" s="105" t="str">
        <f t="shared" si="59"/>
        <v xml:space="preserve">   </v>
      </c>
      <c r="V413" s="106" t="str">
        <f>IF(E413=0," ",IF(E413="H",IF(H413&lt;2000,VLOOKUP(K413,Minimas!$A$15:$G$29,7),IF(AND(H413&gt;1999,H413&lt;2003),VLOOKUP(K413,Minimas!$A$15:$G$29,6),IF(AND(H413&gt;2002,H413&lt;2005),VLOOKUP(K413,Minimas!$A$15:$G$29,5),IF(AND(H413&gt;2004,H413&lt;2007),VLOOKUP(K413,Minimas!$A$15:$G$29,4),VLOOKUP(K413,Minimas!$A$15:$G$29,3))))),IF(H413&lt;2000,VLOOKUP(K413,Minimas!$H$15:$N$29,7),IF(AND(H413&gt;1999,H413&lt;2003),VLOOKUP(K413,Minimas!$H$15:$N$29,6),IF(AND(H413&gt;2002,H413&lt;2005),VLOOKUP(K413,Minimas!$H$15:$N$29,5),IF(AND(H413&gt;2004,H413&lt;2007),VLOOKUP(K413,Minimas!$H$15:$N$29,4),VLOOKUP(K413,Minimas!$H$15:$N$29,3)))))))</f>
        <v xml:space="preserve"> </v>
      </c>
      <c r="W413" s="107" t="str">
        <f t="shared" si="60"/>
        <v/>
      </c>
      <c r="X413" s="42"/>
      <c r="Y413" s="42"/>
      <c r="AB413" s="113" t="e">
        <f>T413-HLOOKUP(V413,Minimas!$C$3:$CD$12,2,FALSE)</f>
        <v>#VALUE!</v>
      </c>
      <c r="AC413" s="113" t="e">
        <f>T413-HLOOKUP(V413,Minimas!$C$3:$CD$12,3,FALSE)</f>
        <v>#VALUE!</v>
      </c>
      <c r="AD413" s="113" t="e">
        <f>T413-HLOOKUP(V413,Minimas!$C$3:$CD$12,4,FALSE)</f>
        <v>#VALUE!</v>
      </c>
      <c r="AE413" s="113" t="e">
        <f>T413-HLOOKUP(V413,Minimas!$C$3:$CD$12,5,FALSE)</f>
        <v>#VALUE!</v>
      </c>
      <c r="AF413" s="113" t="e">
        <f>T413-HLOOKUP(V413,Minimas!$C$3:$CD$12,6,FALSE)</f>
        <v>#VALUE!</v>
      </c>
      <c r="AG413" s="113" t="e">
        <f>T413-HLOOKUP(V413,Minimas!$C$3:$CD$12,7,FALSE)</f>
        <v>#VALUE!</v>
      </c>
      <c r="AH413" s="113" t="e">
        <f>T413-HLOOKUP(V413,Minimas!$C$3:$CD$12,8,FALSE)</f>
        <v>#VALUE!</v>
      </c>
      <c r="AI413" s="113" t="e">
        <f>T413-HLOOKUP(V413,Minimas!$C$3:$CD$12,9,FALSE)</f>
        <v>#VALUE!</v>
      </c>
      <c r="AJ413" s="113" t="e">
        <f>T413-HLOOKUP(V413,Minimas!$C$3:$CD$12,10,FALSE)</f>
        <v>#VALUE!</v>
      </c>
      <c r="AK413" s="114" t="str">
        <f t="shared" si="61"/>
        <v xml:space="preserve"> </v>
      </c>
      <c r="AL413" s="114"/>
      <c r="AM413" s="114" t="str">
        <f t="shared" si="62"/>
        <v xml:space="preserve"> </v>
      </c>
      <c r="AN413" s="114" t="str">
        <f t="shared" si="63"/>
        <v xml:space="preserve"> </v>
      </c>
      <c r="AO413" s="40"/>
      <c r="AP413" s="40"/>
      <c r="AQ413" s="40"/>
      <c r="AR413" s="40"/>
      <c r="AS413" s="40"/>
      <c r="AT413" s="40"/>
      <c r="AU413" s="40"/>
      <c r="AV413" s="40"/>
      <c r="AW413" s="40"/>
      <c r="AX413" s="40"/>
      <c r="AY413" s="40"/>
      <c r="AZ413" s="40"/>
      <c r="BA413" s="40"/>
      <c r="BB413" s="40"/>
      <c r="BC413" s="40"/>
      <c r="BD413" s="40"/>
      <c r="BE413" s="40"/>
      <c r="BF413" s="40"/>
      <c r="BG413" s="40"/>
      <c r="BH413" s="40"/>
      <c r="BI413" s="40"/>
      <c r="BJ413" s="40"/>
      <c r="BK413" s="40"/>
      <c r="BL413" s="40"/>
      <c r="BM413" s="40"/>
      <c r="BN413" s="40"/>
      <c r="BO413" s="40"/>
      <c r="BP413" s="40"/>
      <c r="BQ413" s="40"/>
      <c r="BR413" s="40"/>
      <c r="BS413" s="40"/>
      <c r="BT413" s="40"/>
      <c r="BU413" s="40"/>
      <c r="BV413" s="40"/>
      <c r="BW413" s="40"/>
      <c r="BX413" s="40"/>
      <c r="BY413" s="40"/>
      <c r="BZ413" s="40"/>
      <c r="CA413" s="40"/>
      <c r="CB413" s="40"/>
      <c r="CC413" s="40"/>
      <c r="CD413" s="40"/>
      <c r="CE413" s="40"/>
      <c r="CF413" s="40"/>
      <c r="CG413" s="40"/>
      <c r="CH413" s="40"/>
      <c r="CI413" s="40"/>
      <c r="CJ413" s="40"/>
      <c r="CK413" s="40"/>
      <c r="CL413" s="40"/>
      <c r="CM413" s="40"/>
      <c r="CN413" s="40"/>
      <c r="CO413" s="40"/>
      <c r="CP413" s="40"/>
      <c r="CQ413" s="40"/>
      <c r="CR413" s="40"/>
      <c r="CS413" s="40"/>
      <c r="CT413" s="40"/>
      <c r="CU413" s="40"/>
      <c r="CV413" s="40"/>
      <c r="CW413" s="40"/>
      <c r="CX413" s="40"/>
      <c r="CY413" s="40"/>
      <c r="CZ413" s="40"/>
      <c r="DA413" s="40"/>
      <c r="DB413" s="40"/>
      <c r="DC413" s="40"/>
    </row>
    <row r="414" spans="2:107" s="5" customFormat="1" ht="30" customHeight="1" x14ac:dyDescent="0.2">
      <c r="B414" s="83"/>
      <c r="C414" s="86"/>
      <c r="D414" s="87"/>
      <c r="E414" s="89"/>
      <c r="F414" s="117"/>
      <c r="G414" s="118"/>
      <c r="H414" s="91"/>
      <c r="I414" s="94"/>
      <c r="J414" s="95"/>
      <c r="K414" s="81"/>
      <c r="L414" s="100"/>
      <c r="M414" s="101"/>
      <c r="N414" s="101"/>
      <c r="O414" s="102" t="str">
        <f t="shared" si="56"/>
        <v/>
      </c>
      <c r="P414" s="100"/>
      <c r="Q414" s="101"/>
      <c r="R414" s="101"/>
      <c r="S414" s="102" t="str">
        <f t="shared" si="57"/>
        <v/>
      </c>
      <c r="T414" s="104" t="str">
        <f t="shared" si="58"/>
        <v/>
      </c>
      <c r="U414" s="105" t="str">
        <f t="shared" si="59"/>
        <v xml:space="preserve">   </v>
      </c>
      <c r="V414" s="106" t="str">
        <f>IF(E414=0," ",IF(E414="H",IF(H414&lt;2000,VLOOKUP(K414,Minimas!$A$15:$G$29,7),IF(AND(H414&gt;1999,H414&lt;2003),VLOOKUP(K414,Minimas!$A$15:$G$29,6),IF(AND(H414&gt;2002,H414&lt;2005),VLOOKUP(K414,Minimas!$A$15:$G$29,5),IF(AND(H414&gt;2004,H414&lt;2007),VLOOKUP(K414,Minimas!$A$15:$G$29,4),VLOOKUP(K414,Minimas!$A$15:$G$29,3))))),IF(H414&lt;2000,VLOOKUP(K414,Minimas!$H$15:$N$29,7),IF(AND(H414&gt;1999,H414&lt;2003),VLOOKUP(K414,Minimas!$H$15:$N$29,6),IF(AND(H414&gt;2002,H414&lt;2005),VLOOKUP(K414,Minimas!$H$15:$N$29,5),IF(AND(H414&gt;2004,H414&lt;2007),VLOOKUP(K414,Minimas!$H$15:$N$29,4),VLOOKUP(K414,Minimas!$H$15:$N$29,3)))))))</f>
        <v xml:space="preserve"> </v>
      </c>
      <c r="W414" s="107" t="str">
        <f t="shared" si="60"/>
        <v/>
      </c>
      <c r="X414" s="42"/>
      <c r="Y414" s="42"/>
      <c r="AB414" s="113" t="e">
        <f>T414-HLOOKUP(V414,Minimas!$C$3:$CD$12,2,FALSE)</f>
        <v>#VALUE!</v>
      </c>
      <c r="AC414" s="113" t="e">
        <f>T414-HLOOKUP(V414,Minimas!$C$3:$CD$12,3,FALSE)</f>
        <v>#VALUE!</v>
      </c>
      <c r="AD414" s="113" t="e">
        <f>T414-HLOOKUP(V414,Minimas!$C$3:$CD$12,4,FALSE)</f>
        <v>#VALUE!</v>
      </c>
      <c r="AE414" s="113" t="e">
        <f>T414-HLOOKUP(V414,Minimas!$C$3:$CD$12,5,FALSE)</f>
        <v>#VALUE!</v>
      </c>
      <c r="AF414" s="113" t="e">
        <f>T414-HLOOKUP(V414,Minimas!$C$3:$CD$12,6,FALSE)</f>
        <v>#VALUE!</v>
      </c>
      <c r="AG414" s="113" t="e">
        <f>T414-HLOOKUP(V414,Minimas!$C$3:$CD$12,7,FALSE)</f>
        <v>#VALUE!</v>
      </c>
      <c r="AH414" s="113" t="e">
        <f>T414-HLOOKUP(V414,Minimas!$C$3:$CD$12,8,FALSE)</f>
        <v>#VALUE!</v>
      </c>
      <c r="AI414" s="113" t="e">
        <f>T414-HLOOKUP(V414,Minimas!$C$3:$CD$12,9,FALSE)</f>
        <v>#VALUE!</v>
      </c>
      <c r="AJ414" s="113" t="e">
        <f>T414-HLOOKUP(V414,Minimas!$C$3:$CD$12,10,FALSE)</f>
        <v>#VALUE!</v>
      </c>
      <c r="AK414" s="114" t="str">
        <f t="shared" si="61"/>
        <v xml:space="preserve"> </v>
      </c>
      <c r="AL414" s="114"/>
      <c r="AM414" s="114" t="str">
        <f t="shared" si="62"/>
        <v xml:space="preserve"> </v>
      </c>
      <c r="AN414" s="114" t="str">
        <f t="shared" si="63"/>
        <v xml:space="preserve"> </v>
      </c>
      <c r="AO414" s="40"/>
      <c r="AP414" s="40"/>
      <c r="AQ414" s="40"/>
      <c r="AR414" s="40"/>
      <c r="AS414" s="40"/>
      <c r="AT414" s="40"/>
      <c r="AU414" s="40"/>
      <c r="AV414" s="40"/>
      <c r="AW414" s="40"/>
      <c r="AX414" s="40"/>
      <c r="AY414" s="40"/>
      <c r="AZ414" s="40"/>
      <c r="BA414" s="40"/>
      <c r="BB414" s="40"/>
      <c r="BC414" s="40"/>
      <c r="BD414" s="40"/>
      <c r="BE414" s="40"/>
      <c r="BF414" s="40"/>
      <c r="BG414" s="40"/>
      <c r="BH414" s="40"/>
      <c r="BI414" s="40"/>
      <c r="BJ414" s="40"/>
      <c r="BK414" s="40"/>
      <c r="BL414" s="40"/>
      <c r="BM414" s="40"/>
      <c r="BN414" s="40"/>
      <c r="BO414" s="40"/>
      <c r="BP414" s="40"/>
      <c r="BQ414" s="40"/>
      <c r="BR414" s="40"/>
      <c r="BS414" s="40"/>
      <c r="BT414" s="40"/>
      <c r="BU414" s="40"/>
      <c r="BV414" s="40"/>
      <c r="BW414" s="40"/>
      <c r="BX414" s="40"/>
      <c r="BY414" s="40"/>
      <c r="BZ414" s="40"/>
      <c r="CA414" s="40"/>
      <c r="CB414" s="40"/>
      <c r="CC414" s="40"/>
      <c r="CD414" s="40"/>
      <c r="CE414" s="40"/>
      <c r="CF414" s="40"/>
      <c r="CG414" s="40"/>
      <c r="CH414" s="40"/>
      <c r="CI414" s="40"/>
      <c r="CJ414" s="40"/>
      <c r="CK414" s="40"/>
      <c r="CL414" s="40"/>
      <c r="CM414" s="40"/>
      <c r="CN414" s="40"/>
      <c r="CO414" s="40"/>
      <c r="CP414" s="40"/>
      <c r="CQ414" s="40"/>
      <c r="CR414" s="40"/>
      <c r="CS414" s="40"/>
      <c r="CT414" s="40"/>
      <c r="CU414" s="40"/>
      <c r="CV414" s="40"/>
      <c r="CW414" s="40"/>
      <c r="CX414" s="40"/>
      <c r="CY414" s="40"/>
      <c r="CZ414" s="40"/>
      <c r="DA414" s="40"/>
      <c r="DB414" s="40"/>
      <c r="DC414" s="40"/>
    </row>
    <row r="415" spans="2:107" s="5" customFormat="1" ht="30" customHeight="1" x14ac:dyDescent="0.2">
      <c r="B415" s="83"/>
      <c r="C415" s="86"/>
      <c r="D415" s="87"/>
      <c r="E415" s="89"/>
      <c r="F415" s="117"/>
      <c r="G415" s="118"/>
      <c r="H415" s="91"/>
      <c r="I415" s="94"/>
      <c r="J415" s="95"/>
      <c r="K415" s="81"/>
      <c r="L415" s="100"/>
      <c r="M415" s="101"/>
      <c r="N415" s="101"/>
      <c r="O415" s="102" t="str">
        <f t="shared" si="56"/>
        <v/>
      </c>
      <c r="P415" s="100"/>
      <c r="Q415" s="101"/>
      <c r="R415" s="101"/>
      <c r="S415" s="102" t="str">
        <f t="shared" si="57"/>
        <v/>
      </c>
      <c r="T415" s="104" t="str">
        <f t="shared" si="58"/>
        <v/>
      </c>
      <c r="U415" s="105" t="str">
        <f t="shared" si="59"/>
        <v xml:space="preserve">   </v>
      </c>
      <c r="V415" s="106" t="str">
        <f>IF(E415=0," ",IF(E415="H",IF(H415&lt;2000,VLOOKUP(K415,Minimas!$A$15:$G$29,7),IF(AND(H415&gt;1999,H415&lt;2003),VLOOKUP(K415,Minimas!$A$15:$G$29,6),IF(AND(H415&gt;2002,H415&lt;2005),VLOOKUP(K415,Minimas!$A$15:$G$29,5),IF(AND(H415&gt;2004,H415&lt;2007),VLOOKUP(K415,Minimas!$A$15:$G$29,4),VLOOKUP(K415,Minimas!$A$15:$G$29,3))))),IF(H415&lt;2000,VLOOKUP(K415,Minimas!$H$15:$N$29,7),IF(AND(H415&gt;1999,H415&lt;2003),VLOOKUP(K415,Minimas!$H$15:$N$29,6),IF(AND(H415&gt;2002,H415&lt;2005),VLOOKUP(K415,Minimas!$H$15:$N$29,5),IF(AND(H415&gt;2004,H415&lt;2007),VLOOKUP(K415,Minimas!$H$15:$N$29,4),VLOOKUP(K415,Minimas!$H$15:$N$29,3)))))))</f>
        <v xml:space="preserve"> </v>
      </c>
      <c r="W415" s="107" t="str">
        <f t="shared" si="60"/>
        <v/>
      </c>
      <c r="X415" s="42"/>
      <c r="Y415" s="42"/>
      <c r="AB415" s="113" t="e">
        <f>T415-HLOOKUP(V415,Minimas!$C$3:$CD$12,2,FALSE)</f>
        <v>#VALUE!</v>
      </c>
      <c r="AC415" s="113" t="e">
        <f>T415-HLOOKUP(V415,Minimas!$C$3:$CD$12,3,FALSE)</f>
        <v>#VALUE!</v>
      </c>
      <c r="AD415" s="113" t="e">
        <f>T415-HLOOKUP(V415,Minimas!$C$3:$CD$12,4,FALSE)</f>
        <v>#VALUE!</v>
      </c>
      <c r="AE415" s="113" t="e">
        <f>T415-HLOOKUP(V415,Minimas!$C$3:$CD$12,5,FALSE)</f>
        <v>#VALUE!</v>
      </c>
      <c r="AF415" s="113" t="e">
        <f>T415-HLOOKUP(V415,Minimas!$C$3:$CD$12,6,FALSE)</f>
        <v>#VALUE!</v>
      </c>
      <c r="AG415" s="113" t="e">
        <f>T415-HLOOKUP(V415,Minimas!$C$3:$CD$12,7,FALSE)</f>
        <v>#VALUE!</v>
      </c>
      <c r="AH415" s="113" t="e">
        <f>T415-HLOOKUP(V415,Minimas!$C$3:$CD$12,8,FALSE)</f>
        <v>#VALUE!</v>
      </c>
      <c r="AI415" s="113" t="e">
        <f>T415-HLOOKUP(V415,Minimas!$C$3:$CD$12,9,FALSE)</f>
        <v>#VALUE!</v>
      </c>
      <c r="AJ415" s="113" t="e">
        <f>T415-HLOOKUP(V415,Minimas!$C$3:$CD$12,10,FALSE)</f>
        <v>#VALUE!</v>
      </c>
      <c r="AK415" s="114" t="str">
        <f t="shared" si="61"/>
        <v xml:space="preserve"> </v>
      </c>
      <c r="AL415" s="114"/>
      <c r="AM415" s="114" t="str">
        <f t="shared" si="62"/>
        <v xml:space="preserve"> </v>
      </c>
      <c r="AN415" s="114" t="str">
        <f t="shared" si="63"/>
        <v xml:space="preserve"> </v>
      </c>
      <c r="AO415" s="40"/>
      <c r="AP415" s="40"/>
      <c r="AQ415" s="40"/>
      <c r="AR415" s="40"/>
      <c r="AS415" s="40"/>
      <c r="AT415" s="40"/>
      <c r="AU415" s="40"/>
      <c r="AV415" s="40"/>
      <c r="AW415" s="40"/>
      <c r="AX415" s="40"/>
      <c r="AY415" s="40"/>
      <c r="AZ415" s="40"/>
      <c r="BA415" s="40"/>
      <c r="BB415" s="40"/>
      <c r="BC415" s="40"/>
      <c r="BD415" s="40"/>
      <c r="BE415" s="40"/>
      <c r="BF415" s="40"/>
      <c r="BG415" s="40"/>
      <c r="BH415" s="40"/>
      <c r="BI415" s="40"/>
      <c r="BJ415" s="40"/>
      <c r="BK415" s="40"/>
      <c r="BL415" s="40"/>
      <c r="BM415" s="40"/>
      <c r="BN415" s="40"/>
      <c r="BO415" s="40"/>
      <c r="BP415" s="40"/>
      <c r="BQ415" s="40"/>
      <c r="BR415" s="40"/>
      <c r="BS415" s="40"/>
      <c r="BT415" s="40"/>
      <c r="BU415" s="40"/>
      <c r="BV415" s="40"/>
      <c r="BW415" s="40"/>
      <c r="BX415" s="40"/>
      <c r="BY415" s="40"/>
      <c r="BZ415" s="40"/>
      <c r="CA415" s="40"/>
      <c r="CB415" s="40"/>
      <c r="CC415" s="40"/>
      <c r="CD415" s="40"/>
      <c r="CE415" s="40"/>
      <c r="CF415" s="40"/>
      <c r="CG415" s="40"/>
      <c r="CH415" s="40"/>
      <c r="CI415" s="40"/>
      <c r="CJ415" s="40"/>
      <c r="CK415" s="40"/>
      <c r="CL415" s="40"/>
      <c r="CM415" s="40"/>
      <c r="CN415" s="40"/>
      <c r="CO415" s="40"/>
      <c r="CP415" s="40"/>
      <c r="CQ415" s="40"/>
      <c r="CR415" s="40"/>
      <c r="CS415" s="40"/>
      <c r="CT415" s="40"/>
      <c r="CU415" s="40"/>
      <c r="CV415" s="40"/>
      <c r="CW415" s="40"/>
      <c r="CX415" s="40"/>
      <c r="CY415" s="40"/>
      <c r="CZ415" s="40"/>
      <c r="DA415" s="40"/>
      <c r="DB415" s="40"/>
      <c r="DC415" s="40"/>
    </row>
    <row r="416" spans="2:107" s="5" customFormat="1" ht="30" customHeight="1" x14ac:dyDescent="0.2">
      <c r="B416" s="83"/>
      <c r="C416" s="86"/>
      <c r="D416" s="87"/>
      <c r="E416" s="89"/>
      <c r="F416" s="117"/>
      <c r="G416" s="118"/>
      <c r="H416" s="91"/>
      <c r="I416" s="94"/>
      <c r="J416" s="95"/>
      <c r="K416" s="81"/>
      <c r="L416" s="100"/>
      <c r="M416" s="101"/>
      <c r="N416" s="101"/>
      <c r="O416" s="102" t="str">
        <f t="shared" si="56"/>
        <v/>
      </c>
      <c r="P416" s="100"/>
      <c r="Q416" s="101"/>
      <c r="R416" s="101"/>
      <c r="S416" s="102" t="str">
        <f t="shared" si="57"/>
        <v/>
      </c>
      <c r="T416" s="104" t="str">
        <f t="shared" si="58"/>
        <v/>
      </c>
      <c r="U416" s="105" t="str">
        <f t="shared" si="59"/>
        <v xml:space="preserve">   </v>
      </c>
      <c r="V416" s="106" t="str">
        <f>IF(E416=0," ",IF(E416="H",IF(H416&lt;2000,VLOOKUP(K416,Minimas!$A$15:$G$29,7),IF(AND(H416&gt;1999,H416&lt;2003),VLOOKUP(K416,Minimas!$A$15:$G$29,6),IF(AND(H416&gt;2002,H416&lt;2005),VLOOKUP(K416,Minimas!$A$15:$G$29,5),IF(AND(H416&gt;2004,H416&lt;2007),VLOOKUP(K416,Minimas!$A$15:$G$29,4),VLOOKUP(K416,Minimas!$A$15:$G$29,3))))),IF(H416&lt;2000,VLOOKUP(K416,Minimas!$H$15:$N$29,7),IF(AND(H416&gt;1999,H416&lt;2003),VLOOKUP(K416,Minimas!$H$15:$N$29,6),IF(AND(H416&gt;2002,H416&lt;2005),VLOOKUP(K416,Minimas!$H$15:$N$29,5),IF(AND(H416&gt;2004,H416&lt;2007),VLOOKUP(K416,Minimas!$H$15:$N$29,4),VLOOKUP(K416,Minimas!$H$15:$N$29,3)))))))</f>
        <v xml:space="preserve"> </v>
      </c>
      <c r="W416" s="107" t="str">
        <f t="shared" si="60"/>
        <v/>
      </c>
      <c r="X416" s="42"/>
      <c r="Y416" s="42"/>
      <c r="AB416" s="113" t="e">
        <f>T416-HLOOKUP(V416,Minimas!$C$3:$CD$12,2,FALSE)</f>
        <v>#VALUE!</v>
      </c>
      <c r="AC416" s="113" t="e">
        <f>T416-HLOOKUP(V416,Minimas!$C$3:$CD$12,3,FALSE)</f>
        <v>#VALUE!</v>
      </c>
      <c r="AD416" s="113" t="e">
        <f>T416-HLOOKUP(V416,Minimas!$C$3:$CD$12,4,FALSE)</f>
        <v>#VALUE!</v>
      </c>
      <c r="AE416" s="113" t="e">
        <f>T416-HLOOKUP(V416,Minimas!$C$3:$CD$12,5,FALSE)</f>
        <v>#VALUE!</v>
      </c>
      <c r="AF416" s="113" t="e">
        <f>T416-HLOOKUP(V416,Minimas!$C$3:$CD$12,6,FALSE)</f>
        <v>#VALUE!</v>
      </c>
      <c r="AG416" s="113" t="e">
        <f>T416-HLOOKUP(V416,Minimas!$C$3:$CD$12,7,FALSE)</f>
        <v>#VALUE!</v>
      </c>
      <c r="AH416" s="113" t="e">
        <f>T416-HLOOKUP(V416,Minimas!$C$3:$CD$12,8,FALSE)</f>
        <v>#VALUE!</v>
      </c>
      <c r="AI416" s="113" t="e">
        <f>T416-HLOOKUP(V416,Minimas!$C$3:$CD$12,9,FALSE)</f>
        <v>#VALUE!</v>
      </c>
      <c r="AJ416" s="113" t="e">
        <f>T416-HLOOKUP(V416,Minimas!$C$3:$CD$12,10,FALSE)</f>
        <v>#VALUE!</v>
      </c>
      <c r="AK416" s="114" t="str">
        <f t="shared" si="61"/>
        <v xml:space="preserve"> </v>
      </c>
      <c r="AL416" s="114"/>
      <c r="AM416" s="114" t="str">
        <f t="shared" si="62"/>
        <v xml:space="preserve"> </v>
      </c>
      <c r="AN416" s="114" t="str">
        <f t="shared" si="63"/>
        <v xml:space="preserve"> </v>
      </c>
      <c r="AO416" s="40"/>
      <c r="AP416" s="40"/>
      <c r="AQ416" s="40"/>
      <c r="AR416" s="40"/>
      <c r="AS416" s="40"/>
      <c r="AT416" s="40"/>
      <c r="AU416" s="40"/>
      <c r="AV416" s="40"/>
      <c r="AW416" s="40"/>
      <c r="AX416" s="40"/>
      <c r="AY416" s="40"/>
      <c r="AZ416" s="40"/>
      <c r="BA416" s="40"/>
      <c r="BB416" s="40"/>
      <c r="BC416" s="40"/>
      <c r="BD416" s="40"/>
      <c r="BE416" s="40"/>
      <c r="BF416" s="40"/>
      <c r="BG416" s="40"/>
      <c r="BH416" s="40"/>
      <c r="BI416" s="40"/>
      <c r="BJ416" s="40"/>
      <c r="BK416" s="40"/>
      <c r="BL416" s="40"/>
      <c r="BM416" s="40"/>
      <c r="BN416" s="40"/>
      <c r="BO416" s="40"/>
      <c r="BP416" s="40"/>
      <c r="BQ416" s="40"/>
      <c r="BR416" s="40"/>
      <c r="BS416" s="40"/>
      <c r="BT416" s="40"/>
      <c r="BU416" s="40"/>
      <c r="BV416" s="40"/>
      <c r="BW416" s="40"/>
      <c r="BX416" s="40"/>
      <c r="BY416" s="40"/>
      <c r="BZ416" s="40"/>
      <c r="CA416" s="40"/>
      <c r="CB416" s="40"/>
      <c r="CC416" s="40"/>
      <c r="CD416" s="40"/>
      <c r="CE416" s="40"/>
      <c r="CF416" s="40"/>
      <c r="CG416" s="40"/>
      <c r="CH416" s="40"/>
      <c r="CI416" s="40"/>
      <c r="CJ416" s="40"/>
      <c r="CK416" s="40"/>
      <c r="CL416" s="40"/>
      <c r="CM416" s="40"/>
      <c r="CN416" s="40"/>
      <c r="CO416" s="40"/>
      <c r="CP416" s="40"/>
      <c r="CQ416" s="40"/>
      <c r="CR416" s="40"/>
      <c r="CS416" s="40"/>
      <c r="CT416" s="40"/>
      <c r="CU416" s="40"/>
      <c r="CV416" s="40"/>
      <c r="CW416" s="40"/>
      <c r="CX416" s="40"/>
      <c r="CY416" s="40"/>
      <c r="CZ416" s="40"/>
      <c r="DA416" s="40"/>
      <c r="DB416" s="40"/>
      <c r="DC416" s="40"/>
    </row>
    <row r="417" spans="2:107" s="5" customFormat="1" ht="30" customHeight="1" x14ac:dyDescent="0.2">
      <c r="B417" s="83"/>
      <c r="C417" s="86"/>
      <c r="D417" s="87"/>
      <c r="E417" s="89"/>
      <c r="F417" s="117"/>
      <c r="G417" s="118"/>
      <c r="H417" s="91"/>
      <c r="I417" s="94"/>
      <c r="J417" s="95"/>
      <c r="K417" s="81"/>
      <c r="L417" s="100"/>
      <c r="M417" s="101"/>
      <c r="N417" s="101"/>
      <c r="O417" s="102" t="str">
        <f t="shared" si="56"/>
        <v/>
      </c>
      <c r="P417" s="100"/>
      <c r="Q417" s="101"/>
      <c r="R417" s="101"/>
      <c r="S417" s="102" t="str">
        <f t="shared" si="57"/>
        <v/>
      </c>
      <c r="T417" s="104" t="str">
        <f t="shared" si="58"/>
        <v/>
      </c>
      <c r="U417" s="105" t="str">
        <f t="shared" si="59"/>
        <v xml:space="preserve">   </v>
      </c>
      <c r="V417" s="106" t="str">
        <f>IF(E417=0," ",IF(E417="H",IF(H417&lt;2000,VLOOKUP(K417,Minimas!$A$15:$G$29,7),IF(AND(H417&gt;1999,H417&lt;2003),VLOOKUP(K417,Minimas!$A$15:$G$29,6),IF(AND(H417&gt;2002,H417&lt;2005),VLOOKUP(K417,Minimas!$A$15:$G$29,5),IF(AND(H417&gt;2004,H417&lt;2007),VLOOKUP(K417,Minimas!$A$15:$G$29,4),VLOOKUP(K417,Minimas!$A$15:$G$29,3))))),IF(H417&lt;2000,VLOOKUP(K417,Minimas!$H$15:$N$29,7),IF(AND(H417&gt;1999,H417&lt;2003),VLOOKUP(K417,Minimas!$H$15:$N$29,6),IF(AND(H417&gt;2002,H417&lt;2005),VLOOKUP(K417,Minimas!$H$15:$N$29,5),IF(AND(H417&gt;2004,H417&lt;2007),VLOOKUP(K417,Minimas!$H$15:$N$29,4),VLOOKUP(K417,Minimas!$H$15:$N$29,3)))))))</f>
        <v xml:space="preserve"> </v>
      </c>
      <c r="W417" s="107" t="str">
        <f t="shared" si="60"/>
        <v/>
      </c>
      <c r="X417" s="42"/>
      <c r="Y417" s="42"/>
      <c r="AB417" s="113" t="e">
        <f>T417-HLOOKUP(V417,Minimas!$C$3:$CD$12,2,FALSE)</f>
        <v>#VALUE!</v>
      </c>
      <c r="AC417" s="113" t="e">
        <f>T417-HLOOKUP(V417,Minimas!$C$3:$CD$12,3,FALSE)</f>
        <v>#VALUE!</v>
      </c>
      <c r="AD417" s="113" t="e">
        <f>T417-HLOOKUP(V417,Minimas!$C$3:$CD$12,4,FALSE)</f>
        <v>#VALUE!</v>
      </c>
      <c r="AE417" s="113" t="e">
        <f>T417-HLOOKUP(V417,Minimas!$C$3:$CD$12,5,FALSE)</f>
        <v>#VALUE!</v>
      </c>
      <c r="AF417" s="113" t="e">
        <f>T417-HLOOKUP(V417,Minimas!$C$3:$CD$12,6,FALSE)</f>
        <v>#VALUE!</v>
      </c>
      <c r="AG417" s="113" t="e">
        <f>T417-HLOOKUP(V417,Minimas!$C$3:$CD$12,7,FALSE)</f>
        <v>#VALUE!</v>
      </c>
      <c r="AH417" s="113" t="e">
        <f>T417-HLOOKUP(V417,Minimas!$C$3:$CD$12,8,FALSE)</f>
        <v>#VALUE!</v>
      </c>
      <c r="AI417" s="113" t="e">
        <f>T417-HLOOKUP(V417,Minimas!$C$3:$CD$12,9,FALSE)</f>
        <v>#VALUE!</v>
      </c>
      <c r="AJ417" s="113" t="e">
        <f>T417-HLOOKUP(V417,Minimas!$C$3:$CD$12,10,FALSE)</f>
        <v>#VALUE!</v>
      </c>
      <c r="AK417" s="114" t="str">
        <f t="shared" si="61"/>
        <v xml:space="preserve"> </v>
      </c>
      <c r="AL417" s="114"/>
      <c r="AM417" s="114" t="str">
        <f t="shared" si="62"/>
        <v xml:space="preserve"> </v>
      </c>
      <c r="AN417" s="114" t="str">
        <f t="shared" si="63"/>
        <v xml:space="preserve"> </v>
      </c>
      <c r="AO417" s="40"/>
      <c r="AP417" s="40"/>
      <c r="AQ417" s="40"/>
      <c r="AR417" s="40"/>
      <c r="AS417" s="40"/>
      <c r="AT417" s="40"/>
      <c r="AU417" s="40"/>
      <c r="AV417" s="40"/>
      <c r="AW417" s="40"/>
      <c r="AX417" s="40"/>
      <c r="AY417" s="40"/>
      <c r="AZ417" s="40"/>
      <c r="BA417" s="40"/>
      <c r="BB417" s="40"/>
      <c r="BC417" s="40"/>
      <c r="BD417" s="40"/>
      <c r="BE417" s="40"/>
      <c r="BF417" s="40"/>
      <c r="BG417" s="40"/>
      <c r="BH417" s="40"/>
      <c r="BI417" s="40"/>
      <c r="BJ417" s="40"/>
      <c r="BK417" s="40"/>
      <c r="BL417" s="40"/>
      <c r="BM417" s="40"/>
      <c r="BN417" s="40"/>
      <c r="BO417" s="40"/>
      <c r="BP417" s="40"/>
      <c r="BQ417" s="40"/>
      <c r="BR417" s="40"/>
      <c r="BS417" s="40"/>
      <c r="BT417" s="40"/>
      <c r="BU417" s="40"/>
      <c r="BV417" s="40"/>
      <c r="BW417" s="40"/>
      <c r="BX417" s="40"/>
      <c r="BY417" s="40"/>
      <c r="BZ417" s="40"/>
      <c r="CA417" s="40"/>
      <c r="CB417" s="40"/>
      <c r="CC417" s="40"/>
      <c r="CD417" s="40"/>
      <c r="CE417" s="40"/>
      <c r="CF417" s="40"/>
      <c r="CG417" s="40"/>
      <c r="CH417" s="40"/>
      <c r="CI417" s="40"/>
      <c r="CJ417" s="40"/>
      <c r="CK417" s="40"/>
      <c r="CL417" s="40"/>
      <c r="CM417" s="40"/>
      <c r="CN417" s="40"/>
      <c r="CO417" s="40"/>
      <c r="CP417" s="40"/>
      <c r="CQ417" s="40"/>
      <c r="CR417" s="40"/>
      <c r="CS417" s="40"/>
      <c r="CT417" s="40"/>
      <c r="CU417" s="40"/>
      <c r="CV417" s="40"/>
      <c r="CW417" s="40"/>
      <c r="CX417" s="40"/>
      <c r="CY417" s="40"/>
      <c r="CZ417" s="40"/>
      <c r="DA417" s="40"/>
      <c r="DB417" s="40"/>
      <c r="DC417" s="40"/>
    </row>
    <row r="418" spans="2:107" s="5" customFormat="1" ht="30" customHeight="1" x14ac:dyDescent="0.2">
      <c r="B418" s="83"/>
      <c r="C418" s="86"/>
      <c r="D418" s="87"/>
      <c r="E418" s="89"/>
      <c r="F418" s="117"/>
      <c r="G418" s="118"/>
      <c r="H418" s="91"/>
      <c r="I418" s="94"/>
      <c r="J418" s="95"/>
      <c r="K418" s="81"/>
      <c r="L418" s="100"/>
      <c r="M418" s="101"/>
      <c r="N418" s="101"/>
      <c r="O418" s="102" t="str">
        <f t="shared" si="56"/>
        <v/>
      </c>
      <c r="P418" s="100"/>
      <c r="Q418" s="101"/>
      <c r="R418" s="101"/>
      <c r="S418" s="102" t="str">
        <f t="shared" si="57"/>
        <v/>
      </c>
      <c r="T418" s="104" t="str">
        <f t="shared" si="58"/>
        <v/>
      </c>
      <c r="U418" s="105" t="str">
        <f t="shared" si="59"/>
        <v xml:space="preserve">   </v>
      </c>
      <c r="V418" s="106" t="str">
        <f>IF(E418=0," ",IF(E418="H",IF(H418&lt;2000,VLOOKUP(K418,Minimas!$A$15:$G$29,7),IF(AND(H418&gt;1999,H418&lt;2003),VLOOKUP(K418,Minimas!$A$15:$G$29,6),IF(AND(H418&gt;2002,H418&lt;2005),VLOOKUP(K418,Minimas!$A$15:$G$29,5),IF(AND(H418&gt;2004,H418&lt;2007),VLOOKUP(K418,Minimas!$A$15:$G$29,4),VLOOKUP(K418,Minimas!$A$15:$G$29,3))))),IF(H418&lt;2000,VLOOKUP(K418,Minimas!$H$15:$N$29,7),IF(AND(H418&gt;1999,H418&lt;2003),VLOOKUP(K418,Minimas!$H$15:$N$29,6),IF(AND(H418&gt;2002,H418&lt;2005),VLOOKUP(K418,Minimas!$H$15:$N$29,5),IF(AND(H418&gt;2004,H418&lt;2007),VLOOKUP(K418,Minimas!$H$15:$N$29,4),VLOOKUP(K418,Minimas!$H$15:$N$29,3)))))))</f>
        <v xml:space="preserve"> </v>
      </c>
      <c r="W418" s="107" t="str">
        <f t="shared" si="60"/>
        <v/>
      </c>
      <c r="X418" s="42"/>
      <c r="Y418" s="42"/>
      <c r="AB418" s="113" t="e">
        <f>T418-HLOOKUP(V418,Minimas!$C$3:$CD$12,2,FALSE)</f>
        <v>#VALUE!</v>
      </c>
      <c r="AC418" s="113" t="e">
        <f>T418-HLOOKUP(V418,Minimas!$C$3:$CD$12,3,FALSE)</f>
        <v>#VALUE!</v>
      </c>
      <c r="AD418" s="113" t="e">
        <f>T418-HLOOKUP(V418,Minimas!$C$3:$CD$12,4,FALSE)</f>
        <v>#VALUE!</v>
      </c>
      <c r="AE418" s="113" t="e">
        <f>T418-HLOOKUP(V418,Minimas!$C$3:$CD$12,5,FALSE)</f>
        <v>#VALUE!</v>
      </c>
      <c r="AF418" s="113" t="e">
        <f>T418-HLOOKUP(V418,Minimas!$C$3:$CD$12,6,FALSE)</f>
        <v>#VALUE!</v>
      </c>
      <c r="AG418" s="113" t="e">
        <f>T418-HLOOKUP(V418,Minimas!$C$3:$CD$12,7,FALSE)</f>
        <v>#VALUE!</v>
      </c>
      <c r="AH418" s="113" t="e">
        <f>T418-HLOOKUP(V418,Minimas!$C$3:$CD$12,8,FALSE)</f>
        <v>#VALUE!</v>
      </c>
      <c r="AI418" s="113" t="e">
        <f>T418-HLOOKUP(V418,Minimas!$C$3:$CD$12,9,FALSE)</f>
        <v>#VALUE!</v>
      </c>
      <c r="AJ418" s="113" t="e">
        <f>T418-HLOOKUP(V418,Minimas!$C$3:$CD$12,10,FALSE)</f>
        <v>#VALUE!</v>
      </c>
      <c r="AK418" s="114" t="str">
        <f t="shared" si="61"/>
        <v xml:space="preserve"> </v>
      </c>
      <c r="AL418" s="114"/>
      <c r="AM418" s="114" t="str">
        <f t="shared" si="62"/>
        <v xml:space="preserve"> </v>
      </c>
      <c r="AN418" s="114" t="str">
        <f t="shared" si="63"/>
        <v xml:space="preserve"> </v>
      </c>
      <c r="AO418" s="40"/>
      <c r="AP418" s="40"/>
      <c r="AQ418" s="40"/>
      <c r="AR418" s="40"/>
      <c r="AS418" s="40"/>
      <c r="AT418" s="40"/>
      <c r="AU418" s="40"/>
      <c r="AV418" s="40"/>
      <c r="AW418" s="40"/>
      <c r="AX418" s="40"/>
      <c r="AY418" s="40"/>
      <c r="AZ418" s="40"/>
      <c r="BA418" s="40"/>
      <c r="BB418" s="40"/>
      <c r="BC418" s="40"/>
      <c r="BD418" s="40"/>
      <c r="BE418" s="40"/>
      <c r="BF418" s="40"/>
      <c r="BG418" s="40"/>
      <c r="BH418" s="40"/>
      <c r="BI418" s="40"/>
      <c r="BJ418" s="40"/>
      <c r="BK418" s="40"/>
      <c r="BL418" s="40"/>
      <c r="BM418" s="40"/>
      <c r="BN418" s="40"/>
      <c r="BO418" s="40"/>
      <c r="BP418" s="40"/>
      <c r="BQ418" s="40"/>
      <c r="BR418" s="40"/>
      <c r="BS418" s="40"/>
      <c r="BT418" s="40"/>
      <c r="BU418" s="40"/>
      <c r="BV418" s="40"/>
      <c r="BW418" s="40"/>
      <c r="BX418" s="40"/>
      <c r="BY418" s="40"/>
      <c r="BZ418" s="40"/>
      <c r="CA418" s="40"/>
      <c r="CB418" s="40"/>
      <c r="CC418" s="40"/>
      <c r="CD418" s="40"/>
      <c r="CE418" s="40"/>
      <c r="CF418" s="40"/>
      <c r="CG418" s="40"/>
      <c r="CH418" s="40"/>
      <c r="CI418" s="40"/>
      <c r="CJ418" s="40"/>
      <c r="CK418" s="40"/>
      <c r="CL418" s="40"/>
      <c r="CM418" s="40"/>
      <c r="CN418" s="40"/>
      <c r="CO418" s="40"/>
      <c r="CP418" s="40"/>
      <c r="CQ418" s="40"/>
      <c r="CR418" s="40"/>
      <c r="CS418" s="40"/>
      <c r="CT418" s="40"/>
      <c r="CU418" s="40"/>
      <c r="CV418" s="40"/>
      <c r="CW418" s="40"/>
      <c r="CX418" s="40"/>
      <c r="CY418" s="40"/>
      <c r="CZ418" s="40"/>
      <c r="DA418" s="40"/>
      <c r="DB418" s="40"/>
      <c r="DC418" s="40"/>
    </row>
    <row r="419" spans="2:107" s="5" customFormat="1" ht="30" customHeight="1" x14ac:dyDescent="0.2">
      <c r="B419" s="83"/>
      <c r="C419" s="86"/>
      <c r="D419" s="87"/>
      <c r="E419" s="89"/>
      <c r="F419" s="117"/>
      <c r="G419" s="118"/>
      <c r="H419" s="91"/>
      <c r="I419" s="94"/>
      <c r="J419" s="95"/>
      <c r="K419" s="81"/>
      <c r="L419" s="100"/>
      <c r="M419" s="101"/>
      <c r="N419" s="101"/>
      <c r="O419" s="102" t="str">
        <f t="shared" si="56"/>
        <v/>
      </c>
      <c r="P419" s="100"/>
      <c r="Q419" s="101"/>
      <c r="R419" s="101"/>
      <c r="S419" s="102" t="str">
        <f t="shared" si="57"/>
        <v/>
      </c>
      <c r="T419" s="104" t="str">
        <f t="shared" si="58"/>
        <v/>
      </c>
      <c r="U419" s="105" t="str">
        <f t="shared" si="59"/>
        <v xml:space="preserve">   </v>
      </c>
      <c r="V419" s="106" t="str">
        <f>IF(E419=0," ",IF(E419="H",IF(H419&lt;2000,VLOOKUP(K419,Minimas!$A$15:$G$29,7),IF(AND(H419&gt;1999,H419&lt;2003),VLOOKUP(K419,Minimas!$A$15:$G$29,6),IF(AND(H419&gt;2002,H419&lt;2005),VLOOKUP(K419,Minimas!$A$15:$G$29,5),IF(AND(H419&gt;2004,H419&lt;2007),VLOOKUP(K419,Minimas!$A$15:$G$29,4),VLOOKUP(K419,Minimas!$A$15:$G$29,3))))),IF(H419&lt;2000,VLOOKUP(K419,Minimas!$H$15:$N$29,7),IF(AND(H419&gt;1999,H419&lt;2003),VLOOKUP(K419,Minimas!$H$15:$N$29,6),IF(AND(H419&gt;2002,H419&lt;2005),VLOOKUP(K419,Minimas!$H$15:$N$29,5),IF(AND(H419&gt;2004,H419&lt;2007),VLOOKUP(K419,Minimas!$H$15:$N$29,4),VLOOKUP(K419,Minimas!$H$15:$N$29,3)))))))</f>
        <v xml:space="preserve"> </v>
      </c>
      <c r="W419" s="107" t="str">
        <f t="shared" si="60"/>
        <v/>
      </c>
      <c r="X419" s="42"/>
      <c r="Y419" s="42"/>
      <c r="AB419" s="113" t="e">
        <f>T419-HLOOKUP(V419,Minimas!$C$3:$CD$12,2,FALSE)</f>
        <v>#VALUE!</v>
      </c>
      <c r="AC419" s="113" t="e">
        <f>T419-HLOOKUP(V419,Minimas!$C$3:$CD$12,3,FALSE)</f>
        <v>#VALUE!</v>
      </c>
      <c r="AD419" s="113" t="e">
        <f>T419-HLOOKUP(V419,Minimas!$C$3:$CD$12,4,FALSE)</f>
        <v>#VALUE!</v>
      </c>
      <c r="AE419" s="113" t="e">
        <f>T419-HLOOKUP(V419,Minimas!$C$3:$CD$12,5,FALSE)</f>
        <v>#VALUE!</v>
      </c>
      <c r="AF419" s="113" t="e">
        <f>T419-HLOOKUP(V419,Minimas!$C$3:$CD$12,6,FALSE)</f>
        <v>#VALUE!</v>
      </c>
      <c r="AG419" s="113" t="e">
        <f>T419-HLOOKUP(V419,Minimas!$C$3:$CD$12,7,FALSE)</f>
        <v>#VALUE!</v>
      </c>
      <c r="AH419" s="113" t="e">
        <f>T419-HLOOKUP(V419,Minimas!$C$3:$CD$12,8,FALSE)</f>
        <v>#VALUE!</v>
      </c>
      <c r="AI419" s="113" t="e">
        <f>T419-HLOOKUP(V419,Minimas!$C$3:$CD$12,9,FALSE)</f>
        <v>#VALUE!</v>
      </c>
      <c r="AJ419" s="113" t="e">
        <f>T419-HLOOKUP(V419,Minimas!$C$3:$CD$12,10,FALSE)</f>
        <v>#VALUE!</v>
      </c>
      <c r="AK419" s="114" t="str">
        <f t="shared" si="61"/>
        <v xml:space="preserve"> </v>
      </c>
      <c r="AL419" s="114"/>
      <c r="AM419" s="114" t="str">
        <f t="shared" si="62"/>
        <v xml:space="preserve"> </v>
      </c>
      <c r="AN419" s="114" t="str">
        <f t="shared" si="63"/>
        <v xml:space="preserve"> </v>
      </c>
      <c r="AO419" s="40"/>
      <c r="AP419" s="40"/>
      <c r="AQ419" s="40"/>
      <c r="AR419" s="40"/>
      <c r="AS419" s="40"/>
      <c r="AT419" s="40"/>
      <c r="AU419" s="40"/>
      <c r="AV419" s="40"/>
      <c r="AW419" s="40"/>
      <c r="AX419" s="40"/>
      <c r="AY419" s="40"/>
      <c r="AZ419" s="40"/>
      <c r="BA419" s="40"/>
      <c r="BB419" s="40"/>
      <c r="BC419" s="40"/>
      <c r="BD419" s="40"/>
      <c r="BE419" s="40"/>
      <c r="BF419" s="40"/>
      <c r="BG419" s="40"/>
      <c r="BH419" s="40"/>
      <c r="BI419" s="40"/>
      <c r="BJ419" s="40"/>
      <c r="BK419" s="40"/>
      <c r="BL419" s="40"/>
      <c r="BM419" s="40"/>
      <c r="BN419" s="40"/>
      <c r="BO419" s="40"/>
      <c r="BP419" s="40"/>
      <c r="BQ419" s="40"/>
      <c r="BR419" s="40"/>
      <c r="BS419" s="40"/>
      <c r="BT419" s="40"/>
      <c r="BU419" s="40"/>
      <c r="BV419" s="40"/>
      <c r="BW419" s="40"/>
      <c r="BX419" s="40"/>
      <c r="BY419" s="40"/>
      <c r="BZ419" s="40"/>
      <c r="CA419" s="40"/>
      <c r="CB419" s="40"/>
      <c r="CC419" s="40"/>
      <c r="CD419" s="40"/>
      <c r="CE419" s="40"/>
      <c r="CF419" s="40"/>
      <c r="CG419" s="40"/>
      <c r="CH419" s="40"/>
      <c r="CI419" s="40"/>
      <c r="CJ419" s="40"/>
      <c r="CK419" s="40"/>
      <c r="CL419" s="40"/>
      <c r="CM419" s="40"/>
      <c r="CN419" s="40"/>
      <c r="CO419" s="40"/>
      <c r="CP419" s="40"/>
      <c r="CQ419" s="40"/>
      <c r="CR419" s="40"/>
      <c r="CS419" s="40"/>
      <c r="CT419" s="40"/>
      <c r="CU419" s="40"/>
      <c r="CV419" s="40"/>
      <c r="CW419" s="40"/>
      <c r="CX419" s="40"/>
      <c r="CY419" s="40"/>
      <c r="CZ419" s="40"/>
      <c r="DA419" s="40"/>
      <c r="DB419" s="40"/>
      <c r="DC419" s="40"/>
    </row>
    <row r="420" spans="2:107" s="5" customFormat="1" ht="30" customHeight="1" x14ac:dyDescent="0.2">
      <c r="B420" s="83"/>
      <c r="C420" s="86"/>
      <c r="D420" s="87"/>
      <c r="E420" s="89"/>
      <c r="F420" s="117"/>
      <c r="G420" s="118"/>
      <c r="H420" s="91"/>
      <c r="I420" s="94"/>
      <c r="J420" s="95"/>
      <c r="K420" s="81"/>
      <c r="L420" s="100"/>
      <c r="M420" s="101"/>
      <c r="N420" s="101"/>
      <c r="O420" s="102" t="str">
        <f t="shared" si="56"/>
        <v/>
      </c>
      <c r="P420" s="100"/>
      <c r="Q420" s="101"/>
      <c r="R420" s="101"/>
      <c r="S420" s="102" t="str">
        <f t="shared" si="57"/>
        <v/>
      </c>
      <c r="T420" s="104" t="str">
        <f t="shared" si="58"/>
        <v/>
      </c>
      <c r="U420" s="105" t="str">
        <f t="shared" si="59"/>
        <v xml:space="preserve">   </v>
      </c>
      <c r="V420" s="106" t="str">
        <f>IF(E420=0," ",IF(E420="H",IF(H420&lt;2000,VLOOKUP(K420,Minimas!$A$15:$G$29,7),IF(AND(H420&gt;1999,H420&lt;2003),VLOOKUP(K420,Minimas!$A$15:$G$29,6),IF(AND(H420&gt;2002,H420&lt;2005),VLOOKUP(K420,Minimas!$A$15:$G$29,5),IF(AND(H420&gt;2004,H420&lt;2007),VLOOKUP(K420,Minimas!$A$15:$G$29,4),VLOOKUP(K420,Minimas!$A$15:$G$29,3))))),IF(H420&lt;2000,VLOOKUP(K420,Minimas!$H$15:$N$29,7),IF(AND(H420&gt;1999,H420&lt;2003),VLOOKUP(K420,Minimas!$H$15:$N$29,6),IF(AND(H420&gt;2002,H420&lt;2005),VLOOKUP(K420,Minimas!$H$15:$N$29,5),IF(AND(H420&gt;2004,H420&lt;2007),VLOOKUP(K420,Minimas!$H$15:$N$29,4),VLOOKUP(K420,Minimas!$H$15:$N$29,3)))))))</f>
        <v xml:space="preserve"> </v>
      </c>
      <c r="W420" s="107" t="str">
        <f t="shared" si="60"/>
        <v/>
      </c>
      <c r="X420" s="42"/>
      <c r="Y420" s="42"/>
      <c r="AB420" s="113" t="e">
        <f>T420-HLOOKUP(V420,Minimas!$C$3:$CD$12,2,FALSE)</f>
        <v>#VALUE!</v>
      </c>
      <c r="AC420" s="113" t="e">
        <f>T420-HLOOKUP(V420,Minimas!$C$3:$CD$12,3,FALSE)</f>
        <v>#VALUE!</v>
      </c>
      <c r="AD420" s="113" t="e">
        <f>T420-HLOOKUP(V420,Minimas!$C$3:$CD$12,4,FALSE)</f>
        <v>#VALUE!</v>
      </c>
      <c r="AE420" s="113" t="e">
        <f>T420-HLOOKUP(V420,Minimas!$C$3:$CD$12,5,FALSE)</f>
        <v>#VALUE!</v>
      </c>
      <c r="AF420" s="113" t="e">
        <f>T420-HLOOKUP(V420,Minimas!$C$3:$CD$12,6,FALSE)</f>
        <v>#VALUE!</v>
      </c>
      <c r="AG420" s="113" t="e">
        <f>T420-HLOOKUP(V420,Minimas!$C$3:$CD$12,7,FALSE)</f>
        <v>#VALUE!</v>
      </c>
      <c r="AH420" s="113" t="e">
        <f>T420-HLOOKUP(V420,Minimas!$C$3:$CD$12,8,FALSE)</f>
        <v>#VALUE!</v>
      </c>
      <c r="AI420" s="113" t="e">
        <f>T420-HLOOKUP(V420,Minimas!$C$3:$CD$12,9,FALSE)</f>
        <v>#VALUE!</v>
      </c>
      <c r="AJ420" s="113" t="e">
        <f>T420-HLOOKUP(V420,Minimas!$C$3:$CD$12,10,FALSE)</f>
        <v>#VALUE!</v>
      </c>
      <c r="AK420" s="114" t="str">
        <f t="shared" si="61"/>
        <v xml:space="preserve"> </v>
      </c>
      <c r="AL420" s="114"/>
      <c r="AM420" s="114" t="str">
        <f t="shared" si="62"/>
        <v xml:space="preserve"> </v>
      </c>
      <c r="AN420" s="114" t="str">
        <f t="shared" si="63"/>
        <v xml:space="preserve"> </v>
      </c>
      <c r="AO420" s="40"/>
      <c r="AP420" s="40"/>
      <c r="AQ420" s="40"/>
      <c r="AR420" s="40"/>
      <c r="AS420" s="40"/>
      <c r="AT420" s="40"/>
      <c r="AU420" s="40"/>
      <c r="AV420" s="40"/>
      <c r="AW420" s="40"/>
      <c r="AX420" s="40"/>
      <c r="AY420" s="40"/>
      <c r="AZ420" s="40"/>
      <c r="BA420" s="40"/>
      <c r="BB420" s="40"/>
      <c r="BC420" s="40"/>
      <c r="BD420" s="40"/>
      <c r="BE420" s="40"/>
      <c r="BF420" s="40"/>
      <c r="BG420" s="40"/>
      <c r="BH420" s="40"/>
      <c r="BI420" s="40"/>
      <c r="BJ420" s="40"/>
      <c r="BK420" s="40"/>
      <c r="BL420" s="40"/>
      <c r="BM420" s="40"/>
      <c r="BN420" s="40"/>
      <c r="BO420" s="40"/>
      <c r="BP420" s="40"/>
      <c r="BQ420" s="40"/>
      <c r="BR420" s="40"/>
      <c r="BS420" s="40"/>
      <c r="BT420" s="40"/>
      <c r="BU420" s="40"/>
      <c r="BV420" s="40"/>
      <c r="BW420" s="40"/>
      <c r="BX420" s="40"/>
      <c r="BY420" s="40"/>
      <c r="BZ420" s="40"/>
      <c r="CA420" s="40"/>
      <c r="CB420" s="40"/>
      <c r="CC420" s="40"/>
      <c r="CD420" s="40"/>
      <c r="CE420" s="40"/>
      <c r="CF420" s="40"/>
      <c r="CG420" s="40"/>
      <c r="CH420" s="40"/>
      <c r="CI420" s="40"/>
      <c r="CJ420" s="40"/>
      <c r="CK420" s="40"/>
      <c r="CL420" s="40"/>
      <c r="CM420" s="40"/>
      <c r="CN420" s="40"/>
      <c r="CO420" s="40"/>
      <c r="CP420" s="40"/>
      <c r="CQ420" s="40"/>
      <c r="CR420" s="40"/>
      <c r="CS420" s="40"/>
      <c r="CT420" s="40"/>
      <c r="CU420" s="40"/>
      <c r="CV420" s="40"/>
      <c r="CW420" s="40"/>
      <c r="CX420" s="40"/>
      <c r="CY420" s="40"/>
      <c r="CZ420" s="40"/>
      <c r="DA420" s="40"/>
      <c r="DB420" s="40"/>
      <c r="DC420" s="40"/>
    </row>
    <row r="421" spans="2:107" s="5" customFormat="1" ht="30" customHeight="1" x14ac:dyDescent="0.2">
      <c r="B421" s="83"/>
      <c r="C421" s="86"/>
      <c r="D421" s="87"/>
      <c r="E421" s="89"/>
      <c r="F421" s="117"/>
      <c r="G421" s="118"/>
      <c r="H421" s="91"/>
      <c r="I421" s="94"/>
      <c r="J421" s="95"/>
      <c r="K421" s="81"/>
      <c r="L421" s="100"/>
      <c r="M421" s="101"/>
      <c r="N421" s="101"/>
      <c r="O421" s="102" t="str">
        <f t="shared" si="56"/>
        <v/>
      </c>
      <c r="P421" s="100"/>
      <c r="Q421" s="101"/>
      <c r="R421" s="101"/>
      <c r="S421" s="102" t="str">
        <f t="shared" si="57"/>
        <v/>
      </c>
      <c r="T421" s="104" t="str">
        <f t="shared" si="58"/>
        <v/>
      </c>
      <c r="U421" s="105" t="str">
        <f t="shared" si="59"/>
        <v xml:space="preserve">   </v>
      </c>
      <c r="V421" s="106" t="str">
        <f>IF(E421=0," ",IF(E421="H",IF(H421&lt;2000,VLOOKUP(K421,Minimas!$A$15:$G$29,7),IF(AND(H421&gt;1999,H421&lt;2003),VLOOKUP(K421,Minimas!$A$15:$G$29,6),IF(AND(H421&gt;2002,H421&lt;2005),VLOOKUP(K421,Minimas!$A$15:$G$29,5),IF(AND(H421&gt;2004,H421&lt;2007),VLOOKUP(K421,Minimas!$A$15:$G$29,4),VLOOKUP(K421,Minimas!$A$15:$G$29,3))))),IF(H421&lt;2000,VLOOKUP(K421,Minimas!$H$15:$N$29,7),IF(AND(H421&gt;1999,H421&lt;2003),VLOOKUP(K421,Minimas!$H$15:$N$29,6),IF(AND(H421&gt;2002,H421&lt;2005),VLOOKUP(K421,Minimas!$H$15:$N$29,5),IF(AND(H421&gt;2004,H421&lt;2007),VLOOKUP(K421,Minimas!$H$15:$N$29,4),VLOOKUP(K421,Minimas!$H$15:$N$29,3)))))))</f>
        <v xml:space="preserve"> </v>
      </c>
      <c r="W421" s="107" t="str">
        <f t="shared" si="60"/>
        <v/>
      </c>
      <c r="X421" s="42"/>
      <c r="Y421" s="42"/>
      <c r="AB421" s="113" t="e">
        <f>T421-HLOOKUP(V421,Minimas!$C$3:$CD$12,2,FALSE)</f>
        <v>#VALUE!</v>
      </c>
      <c r="AC421" s="113" t="e">
        <f>T421-HLOOKUP(V421,Minimas!$C$3:$CD$12,3,FALSE)</f>
        <v>#VALUE!</v>
      </c>
      <c r="AD421" s="113" t="e">
        <f>T421-HLOOKUP(V421,Minimas!$C$3:$CD$12,4,FALSE)</f>
        <v>#VALUE!</v>
      </c>
      <c r="AE421" s="113" t="e">
        <f>T421-HLOOKUP(V421,Minimas!$C$3:$CD$12,5,FALSE)</f>
        <v>#VALUE!</v>
      </c>
      <c r="AF421" s="113" t="e">
        <f>T421-HLOOKUP(V421,Minimas!$C$3:$CD$12,6,FALSE)</f>
        <v>#VALUE!</v>
      </c>
      <c r="AG421" s="113" t="e">
        <f>T421-HLOOKUP(V421,Minimas!$C$3:$CD$12,7,FALSE)</f>
        <v>#VALUE!</v>
      </c>
      <c r="AH421" s="113" t="e">
        <f>T421-HLOOKUP(V421,Minimas!$C$3:$CD$12,8,FALSE)</f>
        <v>#VALUE!</v>
      </c>
      <c r="AI421" s="113" t="e">
        <f>T421-HLOOKUP(V421,Minimas!$C$3:$CD$12,9,FALSE)</f>
        <v>#VALUE!</v>
      </c>
      <c r="AJ421" s="113" t="e">
        <f>T421-HLOOKUP(V421,Minimas!$C$3:$CD$12,10,FALSE)</f>
        <v>#VALUE!</v>
      </c>
      <c r="AK421" s="114" t="str">
        <f t="shared" si="61"/>
        <v xml:space="preserve"> </v>
      </c>
      <c r="AL421" s="114"/>
      <c r="AM421" s="114" t="str">
        <f t="shared" si="62"/>
        <v xml:space="preserve"> </v>
      </c>
      <c r="AN421" s="114" t="str">
        <f t="shared" si="63"/>
        <v xml:space="preserve"> </v>
      </c>
      <c r="AO421" s="40"/>
      <c r="AP421" s="40"/>
      <c r="AQ421" s="40"/>
      <c r="AR421" s="40"/>
      <c r="AS421" s="40"/>
      <c r="AT421" s="40"/>
      <c r="AU421" s="40"/>
      <c r="AV421" s="40"/>
      <c r="AW421" s="40"/>
      <c r="AX421" s="40"/>
      <c r="AY421" s="40"/>
      <c r="AZ421" s="40"/>
      <c r="BA421" s="40"/>
      <c r="BB421" s="40"/>
      <c r="BC421" s="40"/>
      <c r="BD421" s="40"/>
      <c r="BE421" s="40"/>
      <c r="BF421" s="40"/>
      <c r="BG421" s="40"/>
      <c r="BH421" s="40"/>
      <c r="BI421" s="40"/>
      <c r="BJ421" s="40"/>
      <c r="BK421" s="40"/>
      <c r="BL421" s="40"/>
      <c r="BM421" s="40"/>
      <c r="BN421" s="40"/>
      <c r="BO421" s="40"/>
      <c r="BP421" s="40"/>
      <c r="BQ421" s="40"/>
      <c r="BR421" s="40"/>
      <c r="BS421" s="40"/>
      <c r="BT421" s="40"/>
      <c r="BU421" s="40"/>
      <c r="BV421" s="40"/>
      <c r="BW421" s="40"/>
      <c r="BX421" s="40"/>
      <c r="BY421" s="40"/>
      <c r="BZ421" s="40"/>
      <c r="CA421" s="40"/>
      <c r="CB421" s="40"/>
      <c r="CC421" s="40"/>
      <c r="CD421" s="40"/>
      <c r="CE421" s="40"/>
      <c r="CF421" s="40"/>
      <c r="CG421" s="40"/>
      <c r="CH421" s="40"/>
      <c r="CI421" s="40"/>
      <c r="CJ421" s="40"/>
      <c r="CK421" s="40"/>
      <c r="CL421" s="40"/>
      <c r="CM421" s="40"/>
      <c r="CN421" s="40"/>
      <c r="CO421" s="40"/>
      <c r="CP421" s="40"/>
      <c r="CQ421" s="40"/>
      <c r="CR421" s="40"/>
      <c r="CS421" s="40"/>
      <c r="CT421" s="40"/>
      <c r="CU421" s="40"/>
      <c r="CV421" s="40"/>
      <c r="CW421" s="40"/>
      <c r="CX421" s="40"/>
      <c r="CY421" s="40"/>
      <c r="CZ421" s="40"/>
      <c r="DA421" s="40"/>
      <c r="DB421" s="40"/>
      <c r="DC421" s="40"/>
    </row>
    <row r="422" spans="2:107" s="5" customFormat="1" ht="30" customHeight="1" x14ac:dyDescent="0.2">
      <c r="B422" s="83"/>
      <c r="C422" s="86"/>
      <c r="D422" s="87"/>
      <c r="E422" s="89"/>
      <c r="F422" s="117"/>
      <c r="G422" s="118"/>
      <c r="H422" s="91"/>
      <c r="I422" s="94"/>
      <c r="J422" s="95"/>
      <c r="K422" s="81"/>
      <c r="L422" s="100"/>
      <c r="M422" s="101"/>
      <c r="N422" s="101"/>
      <c r="O422" s="102" t="str">
        <f t="shared" si="56"/>
        <v/>
      </c>
      <c r="P422" s="100"/>
      <c r="Q422" s="101"/>
      <c r="R422" s="101"/>
      <c r="S422" s="102" t="str">
        <f t="shared" si="57"/>
        <v/>
      </c>
      <c r="T422" s="104" t="str">
        <f t="shared" si="58"/>
        <v/>
      </c>
      <c r="U422" s="105" t="str">
        <f t="shared" si="59"/>
        <v xml:space="preserve">   </v>
      </c>
      <c r="V422" s="106" t="str">
        <f>IF(E422=0," ",IF(E422="H",IF(H422&lt;2000,VLOOKUP(K422,Minimas!$A$15:$G$29,7),IF(AND(H422&gt;1999,H422&lt;2003),VLOOKUP(K422,Minimas!$A$15:$G$29,6),IF(AND(H422&gt;2002,H422&lt;2005),VLOOKUP(K422,Minimas!$A$15:$G$29,5),IF(AND(H422&gt;2004,H422&lt;2007),VLOOKUP(K422,Minimas!$A$15:$G$29,4),VLOOKUP(K422,Minimas!$A$15:$G$29,3))))),IF(H422&lt;2000,VLOOKUP(K422,Minimas!$H$15:$N$29,7),IF(AND(H422&gt;1999,H422&lt;2003),VLOOKUP(K422,Minimas!$H$15:$N$29,6),IF(AND(H422&gt;2002,H422&lt;2005),VLOOKUP(K422,Minimas!$H$15:$N$29,5),IF(AND(H422&gt;2004,H422&lt;2007),VLOOKUP(K422,Minimas!$H$15:$N$29,4),VLOOKUP(K422,Minimas!$H$15:$N$29,3)))))))</f>
        <v xml:space="preserve"> </v>
      </c>
      <c r="W422" s="107" t="str">
        <f t="shared" si="60"/>
        <v/>
      </c>
      <c r="X422" s="42"/>
      <c r="Y422" s="42"/>
      <c r="AB422" s="113" t="e">
        <f>T422-HLOOKUP(V422,Minimas!$C$3:$CD$12,2,FALSE)</f>
        <v>#VALUE!</v>
      </c>
      <c r="AC422" s="113" t="e">
        <f>T422-HLOOKUP(V422,Minimas!$C$3:$CD$12,3,FALSE)</f>
        <v>#VALUE!</v>
      </c>
      <c r="AD422" s="113" t="e">
        <f>T422-HLOOKUP(V422,Minimas!$C$3:$CD$12,4,FALSE)</f>
        <v>#VALUE!</v>
      </c>
      <c r="AE422" s="113" t="e">
        <f>T422-HLOOKUP(V422,Minimas!$C$3:$CD$12,5,FALSE)</f>
        <v>#VALUE!</v>
      </c>
      <c r="AF422" s="113" t="e">
        <f>T422-HLOOKUP(V422,Minimas!$C$3:$CD$12,6,FALSE)</f>
        <v>#VALUE!</v>
      </c>
      <c r="AG422" s="113" t="e">
        <f>T422-HLOOKUP(V422,Minimas!$C$3:$CD$12,7,FALSE)</f>
        <v>#VALUE!</v>
      </c>
      <c r="AH422" s="113" t="e">
        <f>T422-HLOOKUP(V422,Minimas!$C$3:$CD$12,8,FALSE)</f>
        <v>#VALUE!</v>
      </c>
      <c r="AI422" s="113" t="e">
        <f>T422-HLOOKUP(V422,Minimas!$C$3:$CD$12,9,FALSE)</f>
        <v>#VALUE!</v>
      </c>
      <c r="AJ422" s="113" t="e">
        <f>T422-HLOOKUP(V422,Minimas!$C$3:$CD$12,10,FALSE)</f>
        <v>#VALUE!</v>
      </c>
      <c r="AK422" s="114" t="str">
        <f t="shared" si="61"/>
        <v xml:space="preserve"> </v>
      </c>
      <c r="AL422" s="114"/>
      <c r="AM422" s="114" t="str">
        <f t="shared" si="62"/>
        <v xml:space="preserve"> </v>
      </c>
      <c r="AN422" s="114" t="str">
        <f t="shared" si="63"/>
        <v xml:space="preserve"> </v>
      </c>
      <c r="AO422" s="40"/>
      <c r="AP422" s="40"/>
      <c r="AQ422" s="40"/>
      <c r="AR422" s="40"/>
      <c r="AS422" s="40"/>
      <c r="AT422" s="40"/>
      <c r="AU422" s="40"/>
      <c r="AV422" s="40"/>
      <c r="AW422" s="40"/>
      <c r="AX422" s="40"/>
      <c r="AY422" s="40"/>
      <c r="AZ422" s="40"/>
      <c r="BA422" s="40"/>
      <c r="BB422" s="40"/>
      <c r="BC422" s="40"/>
      <c r="BD422" s="40"/>
      <c r="BE422" s="40"/>
      <c r="BF422" s="40"/>
      <c r="BG422" s="40"/>
      <c r="BH422" s="40"/>
      <c r="BI422" s="40"/>
      <c r="BJ422" s="40"/>
      <c r="BK422" s="40"/>
      <c r="BL422" s="40"/>
      <c r="BM422" s="40"/>
      <c r="BN422" s="40"/>
      <c r="BO422" s="40"/>
      <c r="BP422" s="40"/>
      <c r="BQ422" s="40"/>
      <c r="BR422" s="40"/>
      <c r="BS422" s="40"/>
      <c r="BT422" s="40"/>
      <c r="BU422" s="40"/>
      <c r="BV422" s="40"/>
      <c r="BW422" s="40"/>
      <c r="BX422" s="40"/>
      <c r="BY422" s="40"/>
      <c r="BZ422" s="40"/>
      <c r="CA422" s="40"/>
      <c r="CB422" s="40"/>
      <c r="CC422" s="40"/>
      <c r="CD422" s="40"/>
      <c r="CE422" s="40"/>
      <c r="CF422" s="40"/>
      <c r="CG422" s="40"/>
      <c r="CH422" s="40"/>
      <c r="CI422" s="40"/>
      <c r="CJ422" s="40"/>
      <c r="CK422" s="40"/>
      <c r="CL422" s="40"/>
      <c r="CM422" s="40"/>
      <c r="CN422" s="40"/>
      <c r="CO422" s="40"/>
      <c r="CP422" s="40"/>
      <c r="CQ422" s="40"/>
      <c r="CR422" s="40"/>
      <c r="CS422" s="40"/>
      <c r="CT422" s="40"/>
      <c r="CU422" s="40"/>
      <c r="CV422" s="40"/>
      <c r="CW422" s="40"/>
      <c r="CX422" s="40"/>
      <c r="CY422" s="40"/>
      <c r="CZ422" s="40"/>
      <c r="DA422" s="40"/>
      <c r="DB422" s="40"/>
      <c r="DC422" s="40"/>
    </row>
    <row r="423" spans="2:107" s="5" customFormat="1" ht="30" customHeight="1" x14ac:dyDescent="0.2">
      <c r="B423" s="83"/>
      <c r="C423" s="86"/>
      <c r="D423" s="87"/>
      <c r="E423" s="89"/>
      <c r="F423" s="117"/>
      <c r="G423" s="118"/>
      <c r="H423" s="91"/>
      <c r="I423" s="94"/>
      <c r="J423" s="95"/>
      <c r="K423" s="81"/>
      <c r="L423" s="100"/>
      <c r="M423" s="101"/>
      <c r="N423" s="101"/>
      <c r="O423" s="102" t="str">
        <f t="shared" si="56"/>
        <v/>
      </c>
      <c r="P423" s="100"/>
      <c r="Q423" s="101"/>
      <c r="R423" s="101"/>
      <c r="S423" s="102" t="str">
        <f t="shared" si="57"/>
        <v/>
      </c>
      <c r="T423" s="104" t="str">
        <f t="shared" si="58"/>
        <v/>
      </c>
      <c r="U423" s="105" t="str">
        <f t="shared" si="59"/>
        <v xml:space="preserve">   </v>
      </c>
      <c r="V423" s="106" t="str">
        <f>IF(E423=0," ",IF(E423="H",IF(H423&lt;2000,VLOOKUP(K423,Minimas!$A$15:$G$29,7),IF(AND(H423&gt;1999,H423&lt;2003),VLOOKUP(K423,Minimas!$A$15:$G$29,6),IF(AND(H423&gt;2002,H423&lt;2005),VLOOKUP(K423,Minimas!$A$15:$G$29,5),IF(AND(H423&gt;2004,H423&lt;2007),VLOOKUP(K423,Minimas!$A$15:$G$29,4),VLOOKUP(K423,Minimas!$A$15:$G$29,3))))),IF(H423&lt;2000,VLOOKUP(K423,Minimas!$H$15:$N$29,7),IF(AND(H423&gt;1999,H423&lt;2003),VLOOKUP(K423,Minimas!$H$15:$N$29,6),IF(AND(H423&gt;2002,H423&lt;2005),VLOOKUP(K423,Minimas!$H$15:$N$29,5),IF(AND(H423&gt;2004,H423&lt;2007),VLOOKUP(K423,Minimas!$H$15:$N$29,4),VLOOKUP(K423,Minimas!$H$15:$N$29,3)))))))</f>
        <v xml:space="preserve"> </v>
      </c>
      <c r="W423" s="107" t="str">
        <f t="shared" si="60"/>
        <v/>
      </c>
      <c r="X423" s="42"/>
      <c r="Y423" s="42"/>
      <c r="AB423" s="113" t="e">
        <f>T423-HLOOKUP(V423,Minimas!$C$3:$CD$12,2,FALSE)</f>
        <v>#VALUE!</v>
      </c>
      <c r="AC423" s="113" t="e">
        <f>T423-HLOOKUP(V423,Minimas!$C$3:$CD$12,3,FALSE)</f>
        <v>#VALUE!</v>
      </c>
      <c r="AD423" s="113" t="e">
        <f>T423-HLOOKUP(V423,Minimas!$C$3:$CD$12,4,FALSE)</f>
        <v>#VALUE!</v>
      </c>
      <c r="AE423" s="113" t="e">
        <f>T423-HLOOKUP(V423,Minimas!$C$3:$CD$12,5,FALSE)</f>
        <v>#VALUE!</v>
      </c>
      <c r="AF423" s="113" t="e">
        <f>T423-HLOOKUP(V423,Minimas!$C$3:$CD$12,6,FALSE)</f>
        <v>#VALUE!</v>
      </c>
      <c r="AG423" s="113" t="e">
        <f>T423-HLOOKUP(V423,Minimas!$C$3:$CD$12,7,FALSE)</f>
        <v>#VALUE!</v>
      </c>
      <c r="AH423" s="113" t="e">
        <f>T423-HLOOKUP(V423,Minimas!$C$3:$CD$12,8,FALSE)</f>
        <v>#VALUE!</v>
      </c>
      <c r="AI423" s="113" t="e">
        <f>T423-HLOOKUP(V423,Minimas!$C$3:$CD$12,9,FALSE)</f>
        <v>#VALUE!</v>
      </c>
      <c r="AJ423" s="113" t="e">
        <f>T423-HLOOKUP(V423,Minimas!$C$3:$CD$12,10,FALSE)</f>
        <v>#VALUE!</v>
      </c>
      <c r="AK423" s="114" t="str">
        <f t="shared" si="61"/>
        <v xml:space="preserve"> </v>
      </c>
      <c r="AL423" s="114"/>
      <c r="AM423" s="114" t="str">
        <f t="shared" si="62"/>
        <v xml:space="preserve"> </v>
      </c>
      <c r="AN423" s="114" t="str">
        <f t="shared" si="63"/>
        <v xml:space="preserve"> </v>
      </c>
      <c r="AO423" s="40"/>
      <c r="AP423" s="40"/>
      <c r="AQ423" s="40"/>
      <c r="AR423" s="40"/>
      <c r="AS423" s="40"/>
      <c r="AT423" s="40"/>
      <c r="AU423" s="40"/>
      <c r="AV423" s="40"/>
      <c r="AW423" s="40"/>
      <c r="AX423" s="40"/>
      <c r="AY423" s="40"/>
      <c r="AZ423" s="40"/>
      <c r="BA423" s="40"/>
      <c r="BB423" s="40"/>
      <c r="BC423" s="40"/>
      <c r="BD423" s="40"/>
      <c r="BE423" s="40"/>
      <c r="BF423" s="40"/>
      <c r="BG423" s="40"/>
      <c r="BH423" s="40"/>
      <c r="BI423" s="40"/>
      <c r="BJ423" s="40"/>
      <c r="BK423" s="40"/>
      <c r="BL423" s="40"/>
      <c r="BM423" s="40"/>
      <c r="BN423" s="40"/>
      <c r="BO423" s="40"/>
      <c r="BP423" s="40"/>
      <c r="BQ423" s="40"/>
      <c r="BR423" s="40"/>
      <c r="BS423" s="40"/>
      <c r="BT423" s="40"/>
      <c r="BU423" s="40"/>
      <c r="BV423" s="40"/>
      <c r="BW423" s="40"/>
      <c r="BX423" s="40"/>
      <c r="BY423" s="40"/>
      <c r="BZ423" s="40"/>
      <c r="CA423" s="40"/>
      <c r="CB423" s="40"/>
      <c r="CC423" s="40"/>
      <c r="CD423" s="40"/>
      <c r="CE423" s="40"/>
      <c r="CF423" s="40"/>
      <c r="CG423" s="40"/>
      <c r="CH423" s="40"/>
      <c r="CI423" s="40"/>
      <c r="CJ423" s="40"/>
      <c r="CK423" s="40"/>
      <c r="CL423" s="40"/>
      <c r="CM423" s="40"/>
      <c r="CN423" s="40"/>
      <c r="CO423" s="40"/>
      <c r="CP423" s="40"/>
      <c r="CQ423" s="40"/>
      <c r="CR423" s="40"/>
      <c r="CS423" s="40"/>
      <c r="CT423" s="40"/>
      <c r="CU423" s="40"/>
      <c r="CV423" s="40"/>
      <c r="CW423" s="40"/>
      <c r="CX423" s="40"/>
      <c r="CY423" s="40"/>
      <c r="CZ423" s="40"/>
      <c r="DA423" s="40"/>
      <c r="DB423" s="40"/>
      <c r="DC423" s="40"/>
    </row>
    <row r="424" spans="2:107" s="5" customFormat="1" ht="30" customHeight="1" x14ac:dyDescent="0.2">
      <c r="B424" s="83"/>
      <c r="C424" s="86"/>
      <c r="D424" s="87"/>
      <c r="E424" s="89"/>
      <c r="F424" s="117"/>
      <c r="G424" s="118"/>
      <c r="H424" s="91"/>
      <c r="I424" s="94"/>
      <c r="J424" s="95"/>
      <c r="K424" s="81"/>
      <c r="L424" s="100"/>
      <c r="M424" s="101"/>
      <c r="N424" s="101"/>
      <c r="O424" s="102" t="str">
        <f t="shared" si="56"/>
        <v/>
      </c>
      <c r="P424" s="100"/>
      <c r="Q424" s="101"/>
      <c r="R424" s="101"/>
      <c r="S424" s="102" t="str">
        <f t="shared" si="57"/>
        <v/>
      </c>
      <c r="T424" s="104" t="str">
        <f t="shared" si="58"/>
        <v/>
      </c>
      <c r="U424" s="105" t="str">
        <f t="shared" si="59"/>
        <v xml:space="preserve">   </v>
      </c>
      <c r="V424" s="106" t="str">
        <f>IF(E424=0," ",IF(E424="H",IF(H424&lt;2000,VLOOKUP(K424,Minimas!$A$15:$G$29,7),IF(AND(H424&gt;1999,H424&lt;2003),VLOOKUP(K424,Minimas!$A$15:$G$29,6),IF(AND(H424&gt;2002,H424&lt;2005),VLOOKUP(K424,Minimas!$A$15:$G$29,5),IF(AND(H424&gt;2004,H424&lt;2007),VLOOKUP(K424,Minimas!$A$15:$G$29,4),VLOOKUP(K424,Minimas!$A$15:$G$29,3))))),IF(H424&lt;2000,VLOOKUP(K424,Minimas!$H$15:$N$29,7),IF(AND(H424&gt;1999,H424&lt;2003),VLOOKUP(K424,Minimas!$H$15:$N$29,6),IF(AND(H424&gt;2002,H424&lt;2005),VLOOKUP(K424,Minimas!$H$15:$N$29,5),IF(AND(H424&gt;2004,H424&lt;2007),VLOOKUP(K424,Minimas!$H$15:$N$29,4),VLOOKUP(K424,Minimas!$H$15:$N$29,3)))))))</f>
        <v xml:space="preserve"> </v>
      </c>
      <c r="W424" s="107" t="str">
        <f t="shared" si="60"/>
        <v/>
      </c>
      <c r="X424" s="42"/>
      <c r="Y424" s="42"/>
      <c r="AB424" s="113" t="e">
        <f>T424-HLOOKUP(V424,Minimas!$C$3:$CD$12,2,FALSE)</f>
        <v>#VALUE!</v>
      </c>
      <c r="AC424" s="113" t="e">
        <f>T424-HLOOKUP(V424,Minimas!$C$3:$CD$12,3,FALSE)</f>
        <v>#VALUE!</v>
      </c>
      <c r="AD424" s="113" t="e">
        <f>T424-HLOOKUP(V424,Minimas!$C$3:$CD$12,4,FALSE)</f>
        <v>#VALUE!</v>
      </c>
      <c r="AE424" s="113" t="e">
        <f>T424-HLOOKUP(V424,Minimas!$C$3:$CD$12,5,FALSE)</f>
        <v>#VALUE!</v>
      </c>
      <c r="AF424" s="113" t="e">
        <f>T424-HLOOKUP(V424,Minimas!$C$3:$CD$12,6,FALSE)</f>
        <v>#VALUE!</v>
      </c>
      <c r="AG424" s="113" t="e">
        <f>T424-HLOOKUP(V424,Minimas!$C$3:$CD$12,7,FALSE)</f>
        <v>#VALUE!</v>
      </c>
      <c r="AH424" s="113" t="e">
        <f>T424-HLOOKUP(V424,Minimas!$C$3:$CD$12,8,FALSE)</f>
        <v>#VALUE!</v>
      </c>
      <c r="AI424" s="113" t="e">
        <f>T424-HLOOKUP(V424,Minimas!$C$3:$CD$12,9,FALSE)</f>
        <v>#VALUE!</v>
      </c>
      <c r="AJ424" s="113" t="e">
        <f>T424-HLOOKUP(V424,Minimas!$C$3:$CD$12,10,FALSE)</f>
        <v>#VALUE!</v>
      </c>
      <c r="AK424" s="114" t="str">
        <f t="shared" si="61"/>
        <v xml:space="preserve"> </v>
      </c>
      <c r="AL424" s="114"/>
      <c r="AM424" s="114" t="str">
        <f t="shared" si="62"/>
        <v xml:space="preserve"> </v>
      </c>
      <c r="AN424" s="114" t="str">
        <f t="shared" si="63"/>
        <v xml:space="preserve"> </v>
      </c>
      <c r="AO424" s="40"/>
      <c r="AP424" s="40"/>
      <c r="AQ424" s="40"/>
      <c r="AR424" s="40"/>
      <c r="AS424" s="40"/>
      <c r="AT424" s="40"/>
      <c r="AU424" s="40"/>
      <c r="AV424" s="40"/>
      <c r="AW424" s="40"/>
      <c r="AX424" s="40"/>
      <c r="AY424" s="40"/>
      <c r="AZ424" s="40"/>
      <c r="BA424" s="40"/>
      <c r="BB424" s="40"/>
      <c r="BC424" s="40"/>
      <c r="BD424" s="40"/>
      <c r="BE424" s="40"/>
      <c r="BF424" s="40"/>
      <c r="BG424" s="40"/>
      <c r="BH424" s="40"/>
      <c r="BI424" s="40"/>
      <c r="BJ424" s="40"/>
      <c r="BK424" s="40"/>
      <c r="BL424" s="40"/>
      <c r="BM424" s="40"/>
      <c r="BN424" s="40"/>
      <c r="BO424" s="40"/>
      <c r="BP424" s="40"/>
      <c r="BQ424" s="40"/>
      <c r="BR424" s="40"/>
      <c r="BS424" s="40"/>
      <c r="BT424" s="40"/>
      <c r="BU424" s="40"/>
      <c r="BV424" s="40"/>
      <c r="BW424" s="40"/>
      <c r="BX424" s="40"/>
      <c r="BY424" s="40"/>
      <c r="BZ424" s="40"/>
      <c r="CA424" s="40"/>
      <c r="CB424" s="40"/>
      <c r="CC424" s="40"/>
      <c r="CD424" s="40"/>
      <c r="CE424" s="40"/>
      <c r="CF424" s="40"/>
      <c r="CG424" s="40"/>
      <c r="CH424" s="40"/>
      <c r="CI424" s="40"/>
      <c r="CJ424" s="40"/>
      <c r="CK424" s="40"/>
      <c r="CL424" s="40"/>
      <c r="CM424" s="40"/>
      <c r="CN424" s="40"/>
      <c r="CO424" s="40"/>
      <c r="CP424" s="40"/>
      <c r="CQ424" s="40"/>
      <c r="CR424" s="40"/>
      <c r="CS424" s="40"/>
      <c r="CT424" s="40"/>
      <c r="CU424" s="40"/>
      <c r="CV424" s="40"/>
      <c r="CW424" s="40"/>
      <c r="CX424" s="40"/>
      <c r="CY424" s="40"/>
      <c r="CZ424" s="40"/>
      <c r="DA424" s="40"/>
      <c r="DB424" s="40"/>
      <c r="DC424" s="40"/>
    </row>
    <row r="425" spans="2:107" s="5" customFormat="1" ht="30" customHeight="1" x14ac:dyDescent="0.2">
      <c r="B425" s="83"/>
      <c r="C425" s="86"/>
      <c r="D425" s="87"/>
      <c r="E425" s="89"/>
      <c r="F425" s="117"/>
      <c r="G425" s="118"/>
      <c r="H425" s="91"/>
      <c r="I425" s="94"/>
      <c r="J425" s="95"/>
      <c r="K425" s="81"/>
      <c r="L425" s="100"/>
      <c r="M425" s="101"/>
      <c r="N425" s="101"/>
      <c r="O425" s="102" t="str">
        <f t="shared" si="56"/>
        <v/>
      </c>
      <c r="P425" s="100"/>
      <c r="Q425" s="101"/>
      <c r="R425" s="101"/>
      <c r="S425" s="102" t="str">
        <f t="shared" si="57"/>
        <v/>
      </c>
      <c r="T425" s="104" t="str">
        <f t="shared" si="58"/>
        <v/>
      </c>
      <c r="U425" s="105" t="str">
        <f t="shared" si="59"/>
        <v xml:space="preserve">   </v>
      </c>
      <c r="V425" s="106" t="str">
        <f>IF(E425=0," ",IF(E425="H",IF(H425&lt;2000,VLOOKUP(K425,Minimas!$A$15:$G$29,7),IF(AND(H425&gt;1999,H425&lt;2003),VLOOKUP(K425,Minimas!$A$15:$G$29,6),IF(AND(H425&gt;2002,H425&lt;2005),VLOOKUP(K425,Minimas!$A$15:$G$29,5),IF(AND(H425&gt;2004,H425&lt;2007),VLOOKUP(K425,Minimas!$A$15:$G$29,4),VLOOKUP(K425,Minimas!$A$15:$G$29,3))))),IF(H425&lt;2000,VLOOKUP(K425,Minimas!$H$15:$N$29,7),IF(AND(H425&gt;1999,H425&lt;2003),VLOOKUP(K425,Minimas!$H$15:$N$29,6),IF(AND(H425&gt;2002,H425&lt;2005),VLOOKUP(K425,Minimas!$H$15:$N$29,5),IF(AND(H425&gt;2004,H425&lt;2007),VLOOKUP(K425,Minimas!$H$15:$N$29,4),VLOOKUP(K425,Minimas!$H$15:$N$29,3)))))))</f>
        <v xml:space="preserve"> </v>
      </c>
      <c r="W425" s="107" t="str">
        <f t="shared" si="60"/>
        <v/>
      </c>
      <c r="X425" s="42"/>
      <c r="Y425" s="42"/>
      <c r="AB425" s="113" t="e">
        <f>T425-HLOOKUP(V425,Minimas!$C$3:$CD$12,2,FALSE)</f>
        <v>#VALUE!</v>
      </c>
      <c r="AC425" s="113" t="e">
        <f>T425-HLOOKUP(V425,Minimas!$C$3:$CD$12,3,FALSE)</f>
        <v>#VALUE!</v>
      </c>
      <c r="AD425" s="113" t="e">
        <f>T425-HLOOKUP(V425,Minimas!$C$3:$CD$12,4,FALSE)</f>
        <v>#VALUE!</v>
      </c>
      <c r="AE425" s="113" t="e">
        <f>T425-HLOOKUP(V425,Minimas!$C$3:$CD$12,5,FALSE)</f>
        <v>#VALUE!</v>
      </c>
      <c r="AF425" s="113" t="e">
        <f>T425-HLOOKUP(V425,Minimas!$C$3:$CD$12,6,FALSE)</f>
        <v>#VALUE!</v>
      </c>
      <c r="AG425" s="113" t="e">
        <f>T425-HLOOKUP(V425,Minimas!$C$3:$CD$12,7,FALSE)</f>
        <v>#VALUE!</v>
      </c>
      <c r="AH425" s="113" t="e">
        <f>T425-HLOOKUP(V425,Minimas!$C$3:$CD$12,8,FALSE)</f>
        <v>#VALUE!</v>
      </c>
      <c r="AI425" s="113" t="e">
        <f>T425-HLOOKUP(V425,Minimas!$C$3:$CD$12,9,FALSE)</f>
        <v>#VALUE!</v>
      </c>
      <c r="AJ425" s="113" t="e">
        <f>T425-HLOOKUP(V425,Minimas!$C$3:$CD$12,10,FALSE)</f>
        <v>#VALUE!</v>
      </c>
      <c r="AK425" s="114" t="str">
        <f t="shared" si="61"/>
        <v xml:space="preserve"> </v>
      </c>
      <c r="AL425" s="114"/>
      <c r="AM425" s="114" t="str">
        <f t="shared" si="62"/>
        <v xml:space="preserve"> </v>
      </c>
      <c r="AN425" s="114" t="str">
        <f t="shared" si="63"/>
        <v xml:space="preserve"> </v>
      </c>
      <c r="AO425" s="40"/>
      <c r="AP425" s="40"/>
      <c r="AQ425" s="40"/>
      <c r="AR425" s="40"/>
      <c r="AS425" s="40"/>
      <c r="AT425" s="40"/>
      <c r="AU425" s="40"/>
      <c r="AV425" s="40"/>
      <c r="AW425" s="40"/>
      <c r="AX425" s="40"/>
      <c r="AY425" s="40"/>
      <c r="AZ425" s="40"/>
      <c r="BA425" s="40"/>
      <c r="BB425" s="40"/>
      <c r="BC425" s="40"/>
      <c r="BD425" s="40"/>
      <c r="BE425" s="40"/>
      <c r="BF425" s="40"/>
      <c r="BG425" s="40"/>
      <c r="BH425" s="40"/>
      <c r="BI425" s="40"/>
      <c r="BJ425" s="40"/>
      <c r="BK425" s="40"/>
      <c r="BL425" s="40"/>
      <c r="BM425" s="40"/>
      <c r="BN425" s="40"/>
      <c r="BO425" s="40"/>
      <c r="BP425" s="40"/>
      <c r="BQ425" s="40"/>
      <c r="BR425" s="40"/>
      <c r="BS425" s="40"/>
      <c r="BT425" s="40"/>
      <c r="BU425" s="40"/>
      <c r="BV425" s="40"/>
      <c r="BW425" s="40"/>
      <c r="BX425" s="40"/>
      <c r="BY425" s="40"/>
      <c r="BZ425" s="40"/>
      <c r="CA425" s="40"/>
      <c r="CB425" s="40"/>
      <c r="CC425" s="40"/>
      <c r="CD425" s="40"/>
      <c r="CE425" s="40"/>
      <c r="CF425" s="40"/>
      <c r="CG425" s="40"/>
      <c r="CH425" s="40"/>
      <c r="CI425" s="40"/>
      <c r="CJ425" s="40"/>
      <c r="CK425" s="40"/>
      <c r="CL425" s="40"/>
      <c r="CM425" s="40"/>
      <c r="CN425" s="40"/>
      <c r="CO425" s="40"/>
      <c r="CP425" s="40"/>
      <c r="CQ425" s="40"/>
      <c r="CR425" s="40"/>
      <c r="CS425" s="40"/>
      <c r="CT425" s="40"/>
      <c r="CU425" s="40"/>
      <c r="CV425" s="40"/>
      <c r="CW425" s="40"/>
      <c r="CX425" s="40"/>
      <c r="CY425" s="40"/>
      <c r="CZ425" s="40"/>
      <c r="DA425" s="40"/>
      <c r="DB425" s="40"/>
      <c r="DC425" s="40"/>
    </row>
    <row r="426" spans="2:107" s="5" customFormat="1" ht="30" customHeight="1" x14ac:dyDescent="0.2">
      <c r="B426" s="83"/>
      <c r="C426" s="86"/>
      <c r="D426" s="87"/>
      <c r="E426" s="89"/>
      <c r="F426" s="117"/>
      <c r="G426" s="118"/>
      <c r="H426" s="91"/>
      <c r="I426" s="94"/>
      <c r="J426" s="95"/>
      <c r="K426" s="81"/>
      <c r="L426" s="100"/>
      <c r="M426" s="101"/>
      <c r="N426" s="101"/>
      <c r="O426" s="102" t="str">
        <f t="shared" si="56"/>
        <v/>
      </c>
      <c r="P426" s="100"/>
      <c r="Q426" s="101"/>
      <c r="R426" s="101"/>
      <c r="S426" s="102" t="str">
        <f t="shared" si="57"/>
        <v/>
      </c>
      <c r="T426" s="104" t="str">
        <f t="shared" si="58"/>
        <v/>
      </c>
      <c r="U426" s="105" t="str">
        <f t="shared" si="59"/>
        <v xml:space="preserve">   </v>
      </c>
      <c r="V426" s="106" t="str">
        <f>IF(E426=0," ",IF(E426="H",IF(H426&lt;2000,VLOOKUP(K426,Minimas!$A$15:$G$29,7),IF(AND(H426&gt;1999,H426&lt;2003),VLOOKUP(K426,Minimas!$A$15:$G$29,6),IF(AND(H426&gt;2002,H426&lt;2005),VLOOKUP(K426,Minimas!$A$15:$G$29,5),IF(AND(H426&gt;2004,H426&lt;2007),VLOOKUP(K426,Minimas!$A$15:$G$29,4),VLOOKUP(K426,Minimas!$A$15:$G$29,3))))),IF(H426&lt;2000,VLOOKUP(K426,Minimas!$H$15:$N$29,7),IF(AND(H426&gt;1999,H426&lt;2003),VLOOKUP(K426,Minimas!$H$15:$N$29,6),IF(AND(H426&gt;2002,H426&lt;2005),VLOOKUP(K426,Minimas!$H$15:$N$29,5),IF(AND(H426&gt;2004,H426&lt;2007),VLOOKUP(K426,Minimas!$H$15:$N$29,4),VLOOKUP(K426,Minimas!$H$15:$N$29,3)))))))</f>
        <v xml:space="preserve"> </v>
      </c>
      <c r="W426" s="107" t="str">
        <f t="shared" si="60"/>
        <v/>
      </c>
      <c r="X426" s="42"/>
      <c r="Y426" s="42"/>
      <c r="AB426" s="113" t="e">
        <f>T426-HLOOKUP(V426,Minimas!$C$3:$CD$12,2,FALSE)</f>
        <v>#VALUE!</v>
      </c>
      <c r="AC426" s="113" t="e">
        <f>T426-HLOOKUP(V426,Minimas!$C$3:$CD$12,3,FALSE)</f>
        <v>#VALUE!</v>
      </c>
      <c r="AD426" s="113" t="e">
        <f>T426-HLOOKUP(V426,Minimas!$C$3:$CD$12,4,FALSE)</f>
        <v>#VALUE!</v>
      </c>
      <c r="AE426" s="113" t="e">
        <f>T426-HLOOKUP(V426,Minimas!$C$3:$CD$12,5,FALSE)</f>
        <v>#VALUE!</v>
      </c>
      <c r="AF426" s="113" t="e">
        <f>T426-HLOOKUP(V426,Minimas!$C$3:$CD$12,6,FALSE)</f>
        <v>#VALUE!</v>
      </c>
      <c r="AG426" s="113" t="e">
        <f>T426-HLOOKUP(V426,Minimas!$C$3:$CD$12,7,FALSE)</f>
        <v>#VALUE!</v>
      </c>
      <c r="AH426" s="113" t="e">
        <f>T426-HLOOKUP(V426,Minimas!$C$3:$CD$12,8,FALSE)</f>
        <v>#VALUE!</v>
      </c>
      <c r="AI426" s="113" t="e">
        <f>T426-HLOOKUP(V426,Minimas!$C$3:$CD$12,9,FALSE)</f>
        <v>#VALUE!</v>
      </c>
      <c r="AJ426" s="113" t="e">
        <f>T426-HLOOKUP(V426,Minimas!$C$3:$CD$12,10,FALSE)</f>
        <v>#VALUE!</v>
      </c>
      <c r="AK426" s="114" t="str">
        <f t="shared" si="61"/>
        <v xml:space="preserve"> </v>
      </c>
      <c r="AL426" s="114"/>
      <c r="AM426" s="114" t="str">
        <f t="shared" si="62"/>
        <v xml:space="preserve"> </v>
      </c>
      <c r="AN426" s="114" t="str">
        <f t="shared" si="63"/>
        <v xml:space="preserve"> </v>
      </c>
      <c r="AO426" s="40"/>
      <c r="AP426" s="40"/>
      <c r="AQ426" s="40"/>
      <c r="AR426" s="40"/>
      <c r="AS426" s="40"/>
      <c r="AT426" s="40"/>
      <c r="AU426" s="40"/>
      <c r="AV426" s="40"/>
      <c r="AW426" s="40"/>
      <c r="AX426" s="40"/>
      <c r="AY426" s="40"/>
      <c r="AZ426" s="40"/>
      <c r="BA426" s="40"/>
      <c r="BB426" s="40"/>
      <c r="BC426" s="40"/>
      <c r="BD426" s="40"/>
      <c r="BE426" s="40"/>
      <c r="BF426" s="40"/>
      <c r="BG426" s="40"/>
      <c r="BH426" s="40"/>
      <c r="BI426" s="40"/>
      <c r="BJ426" s="40"/>
      <c r="BK426" s="40"/>
      <c r="BL426" s="40"/>
      <c r="BM426" s="40"/>
      <c r="BN426" s="40"/>
      <c r="BO426" s="40"/>
      <c r="BP426" s="40"/>
      <c r="BQ426" s="40"/>
      <c r="BR426" s="40"/>
      <c r="BS426" s="40"/>
      <c r="BT426" s="40"/>
      <c r="BU426" s="40"/>
      <c r="BV426" s="40"/>
      <c r="BW426" s="40"/>
      <c r="BX426" s="40"/>
      <c r="BY426" s="40"/>
      <c r="BZ426" s="40"/>
      <c r="CA426" s="40"/>
      <c r="CB426" s="40"/>
      <c r="CC426" s="40"/>
      <c r="CD426" s="40"/>
      <c r="CE426" s="40"/>
      <c r="CF426" s="40"/>
      <c r="CG426" s="40"/>
      <c r="CH426" s="40"/>
      <c r="CI426" s="40"/>
      <c r="CJ426" s="40"/>
      <c r="CK426" s="40"/>
      <c r="CL426" s="40"/>
      <c r="CM426" s="40"/>
      <c r="CN426" s="40"/>
      <c r="CO426" s="40"/>
      <c r="CP426" s="40"/>
      <c r="CQ426" s="40"/>
      <c r="CR426" s="40"/>
      <c r="CS426" s="40"/>
      <c r="CT426" s="40"/>
      <c r="CU426" s="40"/>
      <c r="CV426" s="40"/>
      <c r="CW426" s="40"/>
      <c r="CX426" s="40"/>
      <c r="CY426" s="40"/>
      <c r="CZ426" s="40"/>
      <c r="DA426" s="40"/>
      <c r="DB426" s="40"/>
      <c r="DC426" s="40"/>
    </row>
    <row r="427" spans="2:107" s="5" customFormat="1" ht="30" customHeight="1" x14ac:dyDescent="0.2">
      <c r="B427" s="83"/>
      <c r="C427" s="86"/>
      <c r="D427" s="87"/>
      <c r="E427" s="89"/>
      <c r="F427" s="117"/>
      <c r="G427" s="118"/>
      <c r="H427" s="91"/>
      <c r="I427" s="94"/>
      <c r="J427" s="95"/>
      <c r="K427" s="81"/>
      <c r="L427" s="100"/>
      <c r="M427" s="101"/>
      <c r="N427" s="101"/>
      <c r="O427" s="102" t="str">
        <f t="shared" si="56"/>
        <v/>
      </c>
      <c r="P427" s="100"/>
      <c r="Q427" s="101"/>
      <c r="R427" s="101"/>
      <c r="S427" s="102" t="str">
        <f t="shared" si="57"/>
        <v/>
      </c>
      <c r="T427" s="104" t="str">
        <f t="shared" si="58"/>
        <v/>
      </c>
      <c r="U427" s="105" t="str">
        <f t="shared" si="59"/>
        <v xml:space="preserve">   </v>
      </c>
      <c r="V427" s="106" t="str">
        <f>IF(E427=0," ",IF(E427="H",IF(H427&lt;2000,VLOOKUP(K427,Minimas!$A$15:$G$29,7),IF(AND(H427&gt;1999,H427&lt;2003),VLOOKUP(K427,Minimas!$A$15:$G$29,6),IF(AND(H427&gt;2002,H427&lt;2005),VLOOKUP(K427,Minimas!$A$15:$G$29,5),IF(AND(H427&gt;2004,H427&lt;2007),VLOOKUP(K427,Minimas!$A$15:$G$29,4),VLOOKUP(K427,Minimas!$A$15:$G$29,3))))),IF(H427&lt;2000,VLOOKUP(K427,Minimas!$H$15:$N$29,7),IF(AND(H427&gt;1999,H427&lt;2003),VLOOKUP(K427,Minimas!$H$15:$N$29,6),IF(AND(H427&gt;2002,H427&lt;2005),VLOOKUP(K427,Minimas!$H$15:$N$29,5),IF(AND(H427&gt;2004,H427&lt;2007),VLOOKUP(K427,Minimas!$H$15:$N$29,4),VLOOKUP(K427,Minimas!$H$15:$N$29,3)))))))</f>
        <v xml:space="preserve"> </v>
      </c>
      <c r="W427" s="107" t="str">
        <f t="shared" si="60"/>
        <v/>
      </c>
      <c r="X427" s="42"/>
      <c r="Y427" s="42"/>
      <c r="AB427" s="113" t="e">
        <f>T427-HLOOKUP(V427,Minimas!$C$3:$CD$12,2,FALSE)</f>
        <v>#VALUE!</v>
      </c>
      <c r="AC427" s="113" t="e">
        <f>T427-HLOOKUP(V427,Minimas!$C$3:$CD$12,3,FALSE)</f>
        <v>#VALUE!</v>
      </c>
      <c r="AD427" s="113" t="e">
        <f>T427-HLOOKUP(V427,Minimas!$C$3:$CD$12,4,FALSE)</f>
        <v>#VALUE!</v>
      </c>
      <c r="AE427" s="113" t="e">
        <f>T427-HLOOKUP(V427,Minimas!$C$3:$CD$12,5,FALSE)</f>
        <v>#VALUE!</v>
      </c>
      <c r="AF427" s="113" t="e">
        <f>T427-HLOOKUP(V427,Minimas!$C$3:$CD$12,6,FALSE)</f>
        <v>#VALUE!</v>
      </c>
      <c r="AG427" s="113" t="e">
        <f>T427-HLOOKUP(V427,Minimas!$C$3:$CD$12,7,FALSE)</f>
        <v>#VALUE!</v>
      </c>
      <c r="AH427" s="113" t="e">
        <f>T427-HLOOKUP(V427,Minimas!$C$3:$CD$12,8,FALSE)</f>
        <v>#VALUE!</v>
      </c>
      <c r="AI427" s="113" t="e">
        <f>T427-HLOOKUP(V427,Minimas!$C$3:$CD$12,9,FALSE)</f>
        <v>#VALUE!</v>
      </c>
      <c r="AJ427" s="113" t="e">
        <f>T427-HLOOKUP(V427,Minimas!$C$3:$CD$12,10,FALSE)</f>
        <v>#VALUE!</v>
      </c>
      <c r="AK427" s="114" t="str">
        <f t="shared" si="61"/>
        <v xml:space="preserve"> </v>
      </c>
      <c r="AL427" s="114"/>
      <c r="AM427" s="114" t="str">
        <f t="shared" si="62"/>
        <v xml:space="preserve"> </v>
      </c>
      <c r="AN427" s="114" t="str">
        <f t="shared" si="63"/>
        <v xml:space="preserve"> </v>
      </c>
      <c r="AO427" s="40"/>
      <c r="AP427" s="40"/>
      <c r="AQ427" s="40"/>
      <c r="AR427" s="40"/>
      <c r="AS427" s="40"/>
      <c r="AT427" s="40"/>
      <c r="AU427" s="40"/>
      <c r="AV427" s="40"/>
      <c r="AW427" s="40"/>
      <c r="AX427" s="40"/>
      <c r="AY427" s="40"/>
      <c r="AZ427" s="40"/>
      <c r="BA427" s="40"/>
      <c r="BB427" s="40"/>
      <c r="BC427" s="40"/>
      <c r="BD427" s="40"/>
      <c r="BE427" s="40"/>
      <c r="BF427" s="40"/>
      <c r="BG427" s="40"/>
      <c r="BH427" s="40"/>
      <c r="BI427" s="40"/>
      <c r="BJ427" s="40"/>
      <c r="BK427" s="40"/>
      <c r="BL427" s="40"/>
      <c r="BM427" s="40"/>
      <c r="BN427" s="40"/>
      <c r="BO427" s="40"/>
      <c r="BP427" s="40"/>
      <c r="BQ427" s="40"/>
      <c r="BR427" s="40"/>
      <c r="BS427" s="40"/>
      <c r="BT427" s="40"/>
      <c r="BU427" s="40"/>
      <c r="BV427" s="40"/>
      <c r="BW427" s="40"/>
      <c r="BX427" s="40"/>
      <c r="BY427" s="40"/>
      <c r="BZ427" s="40"/>
      <c r="CA427" s="40"/>
      <c r="CB427" s="40"/>
      <c r="CC427" s="40"/>
      <c r="CD427" s="40"/>
      <c r="CE427" s="40"/>
      <c r="CF427" s="40"/>
      <c r="CG427" s="40"/>
      <c r="CH427" s="40"/>
      <c r="CI427" s="40"/>
      <c r="CJ427" s="40"/>
      <c r="CK427" s="40"/>
      <c r="CL427" s="40"/>
      <c r="CM427" s="40"/>
      <c r="CN427" s="40"/>
      <c r="CO427" s="40"/>
      <c r="CP427" s="40"/>
      <c r="CQ427" s="40"/>
      <c r="CR427" s="40"/>
      <c r="CS427" s="40"/>
      <c r="CT427" s="40"/>
      <c r="CU427" s="40"/>
      <c r="CV427" s="40"/>
      <c r="CW427" s="40"/>
      <c r="CX427" s="40"/>
      <c r="CY427" s="40"/>
      <c r="CZ427" s="40"/>
      <c r="DA427" s="40"/>
      <c r="DB427" s="40"/>
      <c r="DC427" s="40"/>
    </row>
    <row r="428" spans="2:107" s="5" customFormat="1" ht="30" customHeight="1" x14ac:dyDescent="0.2">
      <c r="B428" s="83"/>
      <c r="C428" s="86"/>
      <c r="D428" s="87"/>
      <c r="E428" s="89"/>
      <c r="F428" s="117"/>
      <c r="G428" s="118"/>
      <c r="H428" s="91"/>
      <c r="I428" s="94"/>
      <c r="J428" s="95"/>
      <c r="K428" s="81"/>
      <c r="L428" s="100"/>
      <c r="M428" s="101"/>
      <c r="N428" s="101"/>
      <c r="O428" s="102" t="str">
        <f t="shared" si="56"/>
        <v/>
      </c>
      <c r="P428" s="100"/>
      <c r="Q428" s="101"/>
      <c r="R428" s="101"/>
      <c r="S428" s="102" t="str">
        <f t="shared" si="57"/>
        <v/>
      </c>
      <c r="T428" s="104" t="str">
        <f t="shared" si="58"/>
        <v/>
      </c>
      <c r="U428" s="105" t="str">
        <f t="shared" si="59"/>
        <v xml:space="preserve">   </v>
      </c>
      <c r="V428" s="106" t="str">
        <f>IF(E428=0," ",IF(E428="H",IF(H428&lt;2000,VLOOKUP(K428,Minimas!$A$15:$G$29,7),IF(AND(H428&gt;1999,H428&lt;2003),VLOOKUP(K428,Minimas!$A$15:$G$29,6),IF(AND(H428&gt;2002,H428&lt;2005),VLOOKUP(K428,Minimas!$A$15:$G$29,5),IF(AND(H428&gt;2004,H428&lt;2007),VLOOKUP(K428,Minimas!$A$15:$G$29,4),VLOOKUP(K428,Minimas!$A$15:$G$29,3))))),IF(H428&lt;2000,VLOOKUP(K428,Minimas!$H$15:$N$29,7),IF(AND(H428&gt;1999,H428&lt;2003),VLOOKUP(K428,Minimas!$H$15:$N$29,6),IF(AND(H428&gt;2002,H428&lt;2005),VLOOKUP(K428,Minimas!$H$15:$N$29,5),IF(AND(H428&gt;2004,H428&lt;2007),VLOOKUP(K428,Minimas!$H$15:$N$29,4),VLOOKUP(K428,Minimas!$H$15:$N$29,3)))))))</f>
        <v xml:space="preserve"> </v>
      </c>
      <c r="W428" s="107" t="str">
        <f t="shared" si="60"/>
        <v/>
      </c>
      <c r="X428" s="42"/>
      <c r="Y428" s="42"/>
      <c r="AB428" s="113" t="e">
        <f>T428-HLOOKUP(V428,Minimas!$C$3:$CD$12,2,FALSE)</f>
        <v>#VALUE!</v>
      </c>
      <c r="AC428" s="113" t="e">
        <f>T428-HLOOKUP(V428,Minimas!$C$3:$CD$12,3,FALSE)</f>
        <v>#VALUE!</v>
      </c>
      <c r="AD428" s="113" t="e">
        <f>T428-HLOOKUP(V428,Minimas!$C$3:$CD$12,4,FALSE)</f>
        <v>#VALUE!</v>
      </c>
      <c r="AE428" s="113" t="e">
        <f>T428-HLOOKUP(V428,Minimas!$C$3:$CD$12,5,FALSE)</f>
        <v>#VALUE!</v>
      </c>
      <c r="AF428" s="113" t="e">
        <f>T428-HLOOKUP(V428,Minimas!$C$3:$CD$12,6,FALSE)</f>
        <v>#VALUE!</v>
      </c>
      <c r="AG428" s="113" t="e">
        <f>T428-HLOOKUP(V428,Minimas!$C$3:$CD$12,7,FALSE)</f>
        <v>#VALUE!</v>
      </c>
      <c r="AH428" s="113" t="e">
        <f>T428-HLOOKUP(V428,Minimas!$C$3:$CD$12,8,FALSE)</f>
        <v>#VALUE!</v>
      </c>
      <c r="AI428" s="113" t="e">
        <f>T428-HLOOKUP(V428,Minimas!$C$3:$CD$12,9,FALSE)</f>
        <v>#VALUE!</v>
      </c>
      <c r="AJ428" s="113" t="e">
        <f>T428-HLOOKUP(V428,Minimas!$C$3:$CD$12,10,FALSE)</f>
        <v>#VALUE!</v>
      </c>
      <c r="AK428" s="114" t="str">
        <f t="shared" si="61"/>
        <v xml:space="preserve"> </v>
      </c>
      <c r="AL428" s="114"/>
      <c r="AM428" s="114" t="str">
        <f t="shared" si="62"/>
        <v xml:space="preserve"> </v>
      </c>
      <c r="AN428" s="114" t="str">
        <f t="shared" si="63"/>
        <v xml:space="preserve"> </v>
      </c>
      <c r="AO428" s="40"/>
      <c r="AP428" s="40"/>
      <c r="AQ428" s="40"/>
      <c r="AR428" s="40"/>
      <c r="AS428" s="40"/>
      <c r="AT428" s="40"/>
      <c r="AU428" s="40"/>
      <c r="AV428" s="40"/>
      <c r="AW428" s="40"/>
      <c r="AX428" s="40"/>
      <c r="AY428" s="40"/>
      <c r="AZ428" s="40"/>
      <c r="BA428" s="40"/>
      <c r="BB428" s="40"/>
      <c r="BC428" s="40"/>
      <c r="BD428" s="40"/>
      <c r="BE428" s="40"/>
      <c r="BF428" s="40"/>
      <c r="BG428" s="40"/>
      <c r="BH428" s="40"/>
      <c r="BI428" s="40"/>
      <c r="BJ428" s="40"/>
      <c r="BK428" s="40"/>
      <c r="BL428" s="40"/>
      <c r="BM428" s="40"/>
      <c r="BN428" s="40"/>
      <c r="BO428" s="40"/>
      <c r="BP428" s="40"/>
      <c r="BQ428" s="40"/>
      <c r="BR428" s="40"/>
      <c r="BS428" s="40"/>
      <c r="BT428" s="40"/>
      <c r="BU428" s="40"/>
      <c r="BV428" s="40"/>
      <c r="BW428" s="40"/>
      <c r="BX428" s="40"/>
      <c r="BY428" s="40"/>
      <c r="BZ428" s="40"/>
      <c r="CA428" s="40"/>
      <c r="CB428" s="40"/>
      <c r="CC428" s="40"/>
      <c r="CD428" s="40"/>
      <c r="CE428" s="40"/>
      <c r="CF428" s="40"/>
      <c r="CG428" s="40"/>
      <c r="CH428" s="40"/>
      <c r="CI428" s="40"/>
      <c r="CJ428" s="40"/>
      <c r="CK428" s="40"/>
      <c r="CL428" s="40"/>
      <c r="CM428" s="40"/>
      <c r="CN428" s="40"/>
      <c r="CO428" s="40"/>
      <c r="CP428" s="40"/>
      <c r="CQ428" s="40"/>
      <c r="CR428" s="40"/>
      <c r="CS428" s="40"/>
      <c r="CT428" s="40"/>
      <c r="CU428" s="40"/>
      <c r="CV428" s="40"/>
      <c r="CW428" s="40"/>
      <c r="CX428" s="40"/>
      <c r="CY428" s="40"/>
      <c r="CZ428" s="40"/>
      <c r="DA428" s="40"/>
      <c r="DB428" s="40"/>
      <c r="DC428" s="40"/>
    </row>
    <row r="429" spans="2:107" s="5" customFormat="1" ht="30" customHeight="1" x14ac:dyDescent="0.2">
      <c r="B429" s="83"/>
      <c r="C429" s="86"/>
      <c r="D429" s="87"/>
      <c r="E429" s="89"/>
      <c r="F429" s="117"/>
      <c r="G429" s="118"/>
      <c r="H429" s="91"/>
      <c r="I429" s="94"/>
      <c r="J429" s="95"/>
      <c r="K429" s="81"/>
      <c r="L429" s="100"/>
      <c r="M429" s="101"/>
      <c r="N429" s="101"/>
      <c r="O429" s="102" t="str">
        <f t="shared" si="56"/>
        <v/>
      </c>
      <c r="P429" s="100"/>
      <c r="Q429" s="101"/>
      <c r="R429" s="101"/>
      <c r="S429" s="102" t="str">
        <f t="shared" si="57"/>
        <v/>
      </c>
      <c r="T429" s="104" t="str">
        <f t="shared" si="58"/>
        <v/>
      </c>
      <c r="U429" s="105" t="str">
        <f t="shared" si="59"/>
        <v xml:space="preserve">   </v>
      </c>
      <c r="V429" s="106" t="str">
        <f>IF(E429=0," ",IF(E429="H",IF(H429&lt;2000,VLOOKUP(K429,Minimas!$A$15:$G$29,7),IF(AND(H429&gt;1999,H429&lt;2003),VLOOKUP(K429,Minimas!$A$15:$G$29,6),IF(AND(H429&gt;2002,H429&lt;2005),VLOOKUP(K429,Minimas!$A$15:$G$29,5),IF(AND(H429&gt;2004,H429&lt;2007),VLOOKUP(K429,Minimas!$A$15:$G$29,4),VLOOKUP(K429,Minimas!$A$15:$G$29,3))))),IF(H429&lt;2000,VLOOKUP(K429,Minimas!$H$15:$N$29,7),IF(AND(H429&gt;1999,H429&lt;2003),VLOOKUP(K429,Minimas!$H$15:$N$29,6),IF(AND(H429&gt;2002,H429&lt;2005),VLOOKUP(K429,Minimas!$H$15:$N$29,5),IF(AND(H429&gt;2004,H429&lt;2007),VLOOKUP(K429,Minimas!$H$15:$N$29,4),VLOOKUP(K429,Minimas!$H$15:$N$29,3)))))))</f>
        <v xml:space="preserve"> </v>
      </c>
      <c r="W429" s="107" t="str">
        <f t="shared" si="60"/>
        <v/>
      </c>
      <c r="X429" s="42"/>
      <c r="Y429" s="42"/>
      <c r="AB429" s="113" t="e">
        <f>T429-HLOOKUP(V429,Minimas!$C$3:$CD$12,2,FALSE)</f>
        <v>#VALUE!</v>
      </c>
      <c r="AC429" s="113" t="e">
        <f>T429-HLOOKUP(V429,Minimas!$C$3:$CD$12,3,FALSE)</f>
        <v>#VALUE!</v>
      </c>
      <c r="AD429" s="113" t="e">
        <f>T429-HLOOKUP(V429,Minimas!$C$3:$CD$12,4,FALSE)</f>
        <v>#VALUE!</v>
      </c>
      <c r="AE429" s="113" t="e">
        <f>T429-HLOOKUP(V429,Minimas!$C$3:$CD$12,5,FALSE)</f>
        <v>#VALUE!</v>
      </c>
      <c r="AF429" s="113" t="e">
        <f>T429-HLOOKUP(V429,Minimas!$C$3:$CD$12,6,FALSE)</f>
        <v>#VALUE!</v>
      </c>
      <c r="AG429" s="113" t="e">
        <f>T429-HLOOKUP(V429,Minimas!$C$3:$CD$12,7,FALSE)</f>
        <v>#VALUE!</v>
      </c>
      <c r="AH429" s="113" t="e">
        <f>T429-HLOOKUP(V429,Minimas!$C$3:$CD$12,8,FALSE)</f>
        <v>#VALUE!</v>
      </c>
      <c r="AI429" s="113" t="e">
        <f>T429-HLOOKUP(V429,Minimas!$C$3:$CD$12,9,FALSE)</f>
        <v>#VALUE!</v>
      </c>
      <c r="AJ429" s="113" t="e">
        <f>T429-HLOOKUP(V429,Minimas!$C$3:$CD$12,10,FALSE)</f>
        <v>#VALUE!</v>
      </c>
      <c r="AK429" s="114" t="str">
        <f t="shared" si="61"/>
        <v xml:space="preserve"> </v>
      </c>
      <c r="AL429" s="114"/>
      <c r="AM429" s="114" t="str">
        <f t="shared" si="62"/>
        <v xml:space="preserve"> </v>
      </c>
      <c r="AN429" s="114" t="str">
        <f t="shared" si="63"/>
        <v xml:space="preserve"> </v>
      </c>
      <c r="AO429" s="40"/>
      <c r="AP429" s="40"/>
      <c r="AQ429" s="40"/>
      <c r="AR429" s="40"/>
      <c r="AS429" s="40"/>
      <c r="AT429" s="40"/>
      <c r="AU429" s="40"/>
      <c r="AV429" s="40"/>
      <c r="AW429" s="40"/>
      <c r="AX429" s="40"/>
      <c r="AY429" s="40"/>
      <c r="AZ429" s="40"/>
      <c r="BA429" s="40"/>
      <c r="BB429" s="40"/>
      <c r="BC429" s="40"/>
      <c r="BD429" s="40"/>
      <c r="BE429" s="40"/>
      <c r="BF429" s="40"/>
      <c r="BG429" s="40"/>
      <c r="BH429" s="40"/>
      <c r="BI429" s="40"/>
      <c r="BJ429" s="40"/>
      <c r="BK429" s="40"/>
      <c r="BL429" s="40"/>
      <c r="BM429" s="40"/>
      <c r="BN429" s="40"/>
      <c r="BO429" s="40"/>
      <c r="BP429" s="40"/>
      <c r="BQ429" s="40"/>
      <c r="BR429" s="40"/>
      <c r="BS429" s="40"/>
      <c r="BT429" s="40"/>
      <c r="BU429" s="40"/>
      <c r="BV429" s="40"/>
      <c r="BW429" s="40"/>
      <c r="BX429" s="40"/>
      <c r="BY429" s="40"/>
      <c r="BZ429" s="40"/>
      <c r="CA429" s="40"/>
      <c r="CB429" s="40"/>
      <c r="CC429" s="40"/>
      <c r="CD429" s="40"/>
      <c r="CE429" s="40"/>
      <c r="CF429" s="40"/>
      <c r="CG429" s="40"/>
      <c r="CH429" s="40"/>
      <c r="CI429" s="40"/>
      <c r="CJ429" s="40"/>
      <c r="CK429" s="40"/>
      <c r="CL429" s="40"/>
      <c r="CM429" s="40"/>
      <c r="CN429" s="40"/>
      <c r="CO429" s="40"/>
      <c r="CP429" s="40"/>
      <c r="CQ429" s="40"/>
      <c r="CR429" s="40"/>
      <c r="CS429" s="40"/>
      <c r="CT429" s="40"/>
      <c r="CU429" s="40"/>
      <c r="CV429" s="40"/>
      <c r="CW429" s="40"/>
      <c r="CX429" s="40"/>
      <c r="CY429" s="40"/>
      <c r="CZ429" s="40"/>
      <c r="DA429" s="40"/>
      <c r="DB429" s="40"/>
      <c r="DC429" s="40"/>
    </row>
    <row r="430" spans="2:107" s="5" customFormat="1" ht="30" customHeight="1" x14ac:dyDescent="0.2">
      <c r="B430" s="83"/>
      <c r="C430" s="86"/>
      <c r="D430" s="87"/>
      <c r="E430" s="89"/>
      <c r="F430" s="117"/>
      <c r="G430" s="118"/>
      <c r="H430" s="91"/>
      <c r="I430" s="94"/>
      <c r="J430" s="95"/>
      <c r="K430" s="81"/>
      <c r="L430" s="100"/>
      <c r="M430" s="101"/>
      <c r="N430" s="101"/>
      <c r="O430" s="102" t="str">
        <f t="shared" si="56"/>
        <v/>
      </c>
      <c r="P430" s="100"/>
      <c r="Q430" s="101"/>
      <c r="R430" s="101"/>
      <c r="S430" s="102" t="str">
        <f t="shared" si="57"/>
        <v/>
      </c>
      <c r="T430" s="104" t="str">
        <f t="shared" si="58"/>
        <v/>
      </c>
      <c r="U430" s="105" t="str">
        <f t="shared" si="59"/>
        <v xml:space="preserve">   </v>
      </c>
      <c r="V430" s="106" t="str">
        <f>IF(E430=0," ",IF(E430="H",IF(H430&lt;2000,VLOOKUP(K430,Minimas!$A$15:$G$29,7),IF(AND(H430&gt;1999,H430&lt;2003),VLOOKUP(K430,Minimas!$A$15:$G$29,6),IF(AND(H430&gt;2002,H430&lt;2005),VLOOKUP(K430,Minimas!$A$15:$G$29,5),IF(AND(H430&gt;2004,H430&lt;2007),VLOOKUP(K430,Minimas!$A$15:$G$29,4),VLOOKUP(K430,Minimas!$A$15:$G$29,3))))),IF(H430&lt;2000,VLOOKUP(K430,Minimas!$H$15:$N$29,7),IF(AND(H430&gt;1999,H430&lt;2003),VLOOKUP(K430,Minimas!$H$15:$N$29,6),IF(AND(H430&gt;2002,H430&lt;2005),VLOOKUP(K430,Minimas!$H$15:$N$29,5),IF(AND(H430&gt;2004,H430&lt;2007),VLOOKUP(K430,Minimas!$H$15:$N$29,4),VLOOKUP(K430,Minimas!$H$15:$N$29,3)))))))</f>
        <v xml:space="preserve"> </v>
      </c>
      <c r="W430" s="107" t="str">
        <f t="shared" si="60"/>
        <v/>
      </c>
      <c r="X430" s="42"/>
      <c r="Y430" s="42"/>
      <c r="AB430" s="113" t="e">
        <f>T430-HLOOKUP(V430,Minimas!$C$3:$CD$12,2,FALSE)</f>
        <v>#VALUE!</v>
      </c>
      <c r="AC430" s="113" t="e">
        <f>T430-HLOOKUP(V430,Minimas!$C$3:$CD$12,3,FALSE)</f>
        <v>#VALUE!</v>
      </c>
      <c r="AD430" s="113" t="e">
        <f>T430-HLOOKUP(V430,Minimas!$C$3:$CD$12,4,FALSE)</f>
        <v>#VALUE!</v>
      </c>
      <c r="AE430" s="113" t="e">
        <f>T430-HLOOKUP(V430,Minimas!$C$3:$CD$12,5,FALSE)</f>
        <v>#VALUE!</v>
      </c>
      <c r="AF430" s="113" t="e">
        <f>T430-HLOOKUP(V430,Minimas!$C$3:$CD$12,6,FALSE)</f>
        <v>#VALUE!</v>
      </c>
      <c r="AG430" s="113" t="e">
        <f>T430-HLOOKUP(V430,Minimas!$C$3:$CD$12,7,FALSE)</f>
        <v>#VALUE!</v>
      </c>
      <c r="AH430" s="113" t="e">
        <f>T430-HLOOKUP(V430,Minimas!$C$3:$CD$12,8,FALSE)</f>
        <v>#VALUE!</v>
      </c>
      <c r="AI430" s="113" t="e">
        <f>T430-HLOOKUP(V430,Minimas!$C$3:$CD$12,9,FALSE)</f>
        <v>#VALUE!</v>
      </c>
      <c r="AJ430" s="113" t="e">
        <f>T430-HLOOKUP(V430,Minimas!$C$3:$CD$12,10,FALSE)</f>
        <v>#VALUE!</v>
      </c>
      <c r="AK430" s="114" t="str">
        <f t="shared" si="61"/>
        <v xml:space="preserve"> </v>
      </c>
      <c r="AL430" s="114"/>
      <c r="AM430" s="114" t="str">
        <f t="shared" si="62"/>
        <v xml:space="preserve"> </v>
      </c>
      <c r="AN430" s="114" t="str">
        <f t="shared" si="63"/>
        <v xml:space="preserve"> </v>
      </c>
      <c r="AO430" s="40"/>
      <c r="AP430" s="40"/>
      <c r="AQ430" s="40"/>
      <c r="AR430" s="40"/>
      <c r="AS430" s="40"/>
      <c r="AT430" s="40"/>
      <c r="AU430" s="40"/>
      <c r="AV430" s="40"/>
      <c r="AW430" s="40"/>
      <c r="AX430" s="40"/>
      <c r="AY430" s="40"/>
      <c r="AZ430" s="40"/>
      <c r="BA430" s="40"/>
      <c r="BB430" s="40"/>
      <c r="BC430" s="40"/>
      <c r="BD430" s="40"/>
      <c r="BE430" s="40"/>
      <c r="BF430" s="40"/>
      <c r="BG430" s="40"/>
      <c r="BH430" s="40"/>
      <c r="BI430" s="40"/>
      <c r="BJ430" s="40"/>
      <c r="BK430" s="40"/>
      <c r="BL430" s="40"/>
      <c r="BM430" s="40"/>
      <c r="BN430" s="40"/>
      <c r="BO430" s="40"/>
      <c r="BP430" s="40"/>
      <c r="BQ430" s="40"/>
      <c r="BR430" s="40"/>
      <c r="BS430" s="40"/>
      <c r="BT430" s="40"/>
      <c r="BU430" s="40"/>
      <c r="BV430" s="40"/>
      <c r="BW430" s="40"/>
      <c r="BX430" s="40"/>
      <c r="BY430" s="40"/>
      <c r="BZ430" s="40"/>
      <c r="CA430" s="40"/>
      <c r="CB430" s="40"/>
      <c r="CC430" s="40"/>
      <c r="CD430" s="40"/>
      <c r="CE430" s="40"/>
      <c r="CF430" s="40"/>
      <c r="CG430" s="40"/>
      <c r="CH430" s="40"/>
      <c r="CI430" s="40"/>
      <c r="CJ430" s="40"/>
      <c r="CK430" s="40"/>
      <c r="CL430" s="40"/>
      <c r="CM430" s="40"/>
      <c r="CN430" s="40"/>
      <c r="CO430" s="40"/>
      <c r="CP430" s="40"/>
      <c r="CQ430" s="40"/>
      <c r="CR430" s="40"/>
      <c r="CS430" s="40"/>
      <c r="CT430" s="40"/>
      <c r="CU430" s="40"/>
      <c r="CV430" s="40"/>
      <c r="CW430" s="40"/>
      <c r="CX430" s="40"/>
      <c r="CY430" s="40"/>
      <c r="CZ430" s="40"/>
      <c r="DA430" s="40"/>
      <c r="DB430" s="40"/>
      <c r="DC430" s="40"/>
    </row>
    <row r="431" spans="2:107" s="5" customFormat="1" ht="30" customHeight="1" x14ac:dyDescent="0.2">
      <c r="B431" s="83"/>
      <c r="C431" s="86"/>
      <c r="D431" s="87"/>
      <c r="E431" s="89"/>
      <c r="F431" s="117"/>
      <c r="G431" s="118"/>
      <c r="H431" s="91"/>
      <c r="I431" s="94"/>
      <c r="J431" s="95"/>
      <c r="K431" s="81"/>
      <c r="L431" s="100"/>
      <c r="M431" s="101"/>
      <c r="N431" s="101"/>
      <c r="O431" s="102" t="str">
        <f t="shared" si="56"/>
        <v/>
      </c>
      <c r="P431" s="100"/>
      <c r="Q431" s="101"/>
      <c r="R431" s="101"/>
      <c r="S431" s="102" t="str">
        <f t="shared" si="57"/>
        <v/>
      </c>
      <c r="T431" s="104" t="str">
        <f t="shared" si="58"/>
        <v/>
      </c>
      <c r="U431" s="105" t="str">
        <f t="shared" si="59"/>
        <v xml:space="preserve">   </v>
      </c>
      <c r="V431" s="106" t="str">
        <f>IF(E431=0," ",IF(E431="H",IF(H431&lt;2000,VLOOKUP(K431,Minimas!$A$15:$G$29,7),IF(AND(H431&gt;1999,H431&lt;2003),VLOOKUP(K431,Minimas!$A$15:$G$29,6),IF(AND(H431&gt;2002,H431&lt;2005),VLOOKUP(K431,Minimas!$A$15:$G$29,5),IF(AND(H431&gt;2004,H431&lt;2007),VLOOKUP(K431,Minimas!$A$15:$G$29,4),VLOOKUP(K431,Minimas!$A$15:$G$29,3))))),IF(H431&lt;2000,VLOOKUP(K431,Minimas!$H$15:$N$29,7),IF(AND(H431&gt;1999,H431&lt;2003),VLOOKUP(K431,Minimas!$H$15:$N$29,6),IF(AND(H431&gt;2002,H431&lt;2005),VLOOKUP(K431,Minimas!$H$15:$N$29,5),IF(AND(H431&gt;2004,H431&lt;2007),VLOOKUP(K431,Minimas!$H$15:$N$29,4),VLOOKUP(K431,Minimas!$H$15:$N$29,3)))))))</f>
        <v xml:space="preserve"> </v>
      </c>
      <c r="W431" s="107" t="str">
        <f t="shared" si="60"/>
        <v/>
      </c>
      <c r="X431" s="42"/>
      <c r="Y431" s="42"/>
      <c r="AB431" s="113" t="e">
        <f>T431-HLOOKUP(V431,Minimas!$C$3:$CD$12,2,FALSE)</f>
        <v>#VALUE!</v>
      </c>
      <c r="AC431" s="113" t="e">
        <f>T431-HLOOKUP(V431,Minimas!$C$3:$CD$12,3,FALSE)</f>
        <v>#VALUE!</v>
      </c>
      <c r="AD431" s="113" t="e">
        <f>T431-HLOOKUP(V431,Minimas!$C$3:$CD$12,4,FALSE)</f>
        <v>#VALUE!</v>
      </c>
      <c r="AE431" s="113" t="e">
        <f>T431-HLOOKUP(V431,Minimas!$C$3:$CD$12,5,FALSE)</f>
        <v>#VALUE!</v>
      </c>
      <c r="AF431" s="113" t="e">
        <f>T431-HLOOKUP(V431,Minimas!$C$3:$CD$12,6,FALSE)</f>
        <v>#VALUE!</v>
      </c>
      <c r="AG431" s="113" t="e">
        <f>T431-HLOOKUP(V431,Minimas!$C$3:$CD$12,7,FALSE)</f>
        <v>#VALUE!</v>
      </c>
      <c r="AH431" s="113" t="e">
        <f>T431-HLOOKUP(V431,Minimas!$C$3:$CD$12,8,FALSE)</f>
        <v>#VALUE!</v>
      </c>
      <c r="AI431" s="113" t="e">
        <f>T431-HLOOKUP(V431,Minimas!$C$3:$CD$12,9,FALSE)</f>
        <v>#VALUE!</v>
      </c>
      <c r="AJ431" s="113" t="e">
        <f>T431-HLOOKUP(V431,Minimas!$C$3:$CD$12,10,FALSE)</f>
        <v>#VALUE!</v>
      </c>
      <c r="AK431" s="114" t="str">
        <f t="shared" si="61"/>
        <v xml:space="preserve"> </v>
      </c>
      <c r="AL431" s="114"/>
      <c r="AM431" s="114" t="str">
        <f t="shared" si="62"/>
        <v xml:space="preserve"> </v>
      </c>
      <c r="AN431" s="114" t="str">
        <f t="shared" si="63"/>
        <v xml:space="preserve"> </v>
      </c>
      <c r="AO431" s="40"/>
      <c r="AP431" s="40"/>
      <c r="AQ431" s="40"/>
      <c r="AR431" s="40"/>
      <c r="AS431" s="40"/>
      <c r="AT431" s="40"/>
      <c r="AU431" s="40"/>
      <c r="AV431" s="40"/>
      <c r="AW431" s="40"/>
      <c r="AX431" s="40"/>
      <c r="AY431" s="40"/>
      <c r="AZ431" s="40"/>
      <c r="BA431" s="40"/>
      <c r="BB431" s="40"/>
      <c r="BC431" s="40"/>
      <c r="BD431" s="40"/>
      <c r="BE431" s="40"/>
      <c r="BF431" s="40"/>
      <c r="BG431" s="40"/>
      <c r="BH431" s="40"/>
      <c r="BI431" s="40"/>
      <c r="BJ431" s="40"/>
      <c r="BK431" s="40"/>
      <c r="BL431" s="40"/>
      <c r="BM431" s="40"/>
      <c r="BN431" s="40"/>
      <c r="BO431" s="40"/>
      <c r="BP431" s="40"/>
      <c r="BQ431" s="40"/>
      <c r="BR431" s="40"/>
      <c r="BS431" s="40"/>
      <c r="BT431" s="40"/>
      <c r="BU431" s="40"/>
      <c r="BV431" s="40"/>
      <c r="BW431" s="40"/>
      <c r="BX431" s="40"/>
      <c r="BY431" s="40"/>
      <c r="BZ431" s="40"/>
      <c r="CA431" s="40"/>
      <c r="CB431" s="40"/>
      <c r="CC431" s="40"/>
      <c r="CD431" s="40"/>
      <c r="CE431" s="40"/>
      <c r="CF431" s="40"/>
      <c r="CG431" s="40"/>
      <c r="CH431" s="40"/>
      <c r="CI431" s="40"/>
      <c r="CJ431" s="40"/>
      <c r="CK431" s="40"/>
      <c r="CL431" s="40"/>
      <c r="CM431" s="40"/>
      <c r="CN431" s="40"/>
      <c r="CO431" s="40"/>
      <c r="CP431" s="40"/>
      <c r="CQ431" s="40"/>
      <c r="CR431" s="40"/>
      <c r="CS431" s="40"/>
      <c r="CT431" s="40"/>
      <c r="CU431" s="40"/>
      <c r="CV431" s="40"/>
      <c r="CW431" s="40"/>
      <c r="CX431" s="40"/>
      <c r="CY431" s="40"/>
      <c r="CZ431" s="40"/>
      <c r="DA431" s="40"/>
      <c r="DB431" s="40"/>
      <c r="DC431" s="40"/>
    </row>
    <row r="432" spans="2:107" s="5" customFormat="1" ht="30" customHeight="1" x14ac:dyDescent="0.2">
      <c r="B432" s="83"/>
      <c r="C432" s="86"/>
      <c r="D432" s="87"/>
      <c r="E432" s="89"/>
      <c r="F432" s="117"/>
      <c r="G432" s="118"/>
      <c r="H432" s="91"/>
      <c r="I432" s="94"/>
      <c r="J432" s="95"/>
      <c r="K432" s="81"/>
      <c r="L432" s="100"/>
      <c r="M432" s="101"/>
      <c r="N432" s="101"/>
      <c r="O432" s="102" t="str">
        <f t="shared" si="56"/>
        <v/>
      </c>
      <c r="P432" s="100"/>
      <c r="Q432" s="101"/>
      <c r="R432" s="101"/>
      <c r="S432" s="102" t="str">
        <f t="shared" si="57"/>
        <v/>
      </c>
      <c r="T432" s="104" t="str">
        <f t="shared" si="58"/>
        <v/>
      </c>
      <c r="U432" s="105" t="str">
        <f t="shared" si="59"/>
        <v xml:space="preserve">   </v>
      </c>
      <c r="V432" s="106" t="str">
        <f>IF(E432=0," ",IF(E432="H",IF(H432&lt;2000,VLOOKUP(K432,Minimas!$A$15:$G$29,7),IF(AND(H432&gt;1999,H432&lt;2003),VLOOKUP(K432,Minimas!$A$15:$G$29,6),IF(AND(H432&gt;2002,H432&lt;2005),VLOOKUP(K432,Minimas!$A$15:$G$29,5),IF(AND(H432&gt;2004,H432&lt;2007),VLOOKUP(K432,Minimas!$A$15:$G$29,4),VLOOKUP(K432,Minimas!$A$15:$G$29,3))))),IF(H432&lt;2000,VLOOKUP(K432,Minimas!$H$15:$N$29,7),IF(AND(H432&gt;1999,H432&lt;2003),VLOOKUP(K432,Minimas!$H$15:$N$29,6),IF(AND(H432&gt;2002,H432&lt;2005),VLOOKUP(K432,Minimas!$H$15:$N$29,5),IF(AND(H432&gt;2004,H432&lt;2007),VLOOKUP(K432,Minimas!$H$15:$N$29,4),VLOOKUP(K432,Minimas!$H$15:$N$29,3)))))))</f>
        <v xml:space="preserve"> </v>
      </c>
      <c r="W432" s="107" t="str">
        <f t="shared" si="60"/>
        <v/>
      </c>
      <c r="X432" s="42"/>
      <c r="Y432" s="42"/>
      <c r="AB432" s="113" t="e">
        <f>T432-HLOOKUP(V432,Minimas!$C$3:$CD$12,2,FALSE)</f>
        <v>#VALUE!</v>
      </c>
      <c r="AC432" s="113" t="e">
        <f>T432-HLOOKUP(V432,Minimas!$C$3:$CD$12,3,FALSE)</f>
        <v>#VALUE!</v>
      </c>
      <c r="AD432" s="113" t="e">
        <f>T432-HLOOKUP(V432,Minimas!$C$3:$CD$12,4,FALSE)</f>
        <v>#VALUE!</v>
      </c>
      <c r="AE432" s="113" t="e">
        <f>T432-HLOOKUP(V432,Minimas!$C$3:$CD$12,5,FALSE)</f>
        <v>#VALUE!</v>
      </c>
      <c r="AF432" s="113" t="e">
        <f>T432-HLOOKUP(V432,Minimas!$C$3:$CD$12,6,FALSE)</f>
        <v>#VALUE!</v>
      </c>
      <c r="AG432" s="113" t="e">
        <f>T432-HLOOKUP(V432,Minimas!$C$3:$CD$12,7,FALSE)</f>
        <v>#VALUE!</v>
      </c>
      <c r="AH432" s="113" t="e">
        <f>T432-HLOOKUP(V432,Minimas!$C$3:$CD$12,8,FALSE)</f>
        <v>#VALUE!</v>
      </c>
      <c r="AI432" s="113" t="e">
        <f>T432-HLOOKUP(V432,Minimas!$C$3:$CD$12,9,FALSE)</f>
        <v>#VALUE!</v>
      </c>
      <c r="AJ432" s="113" t="e">
        <f>T432-HLOOKUP(V432,Minimas!$C$3:$CD$12,10,FALSE)</f>
        <v>#VALUE!</v>
      </c>
      <c r="AK432" s="114" t="str">
        <f t="shared" si="61"/>
        <v xml:space="preserve"> </v>
      </c>
      <c r="AL432" s="114"/>
      <c r="AM432" s="114" t="str">
        <f t="shared" si="62"/>
        <v xml:space="preserve"> </v>
      </c>
      <c r="AN432" s="114" t="str">
        <f t="shared" si="63"/>
        <v xml:space="preserve"> </v>
      </c>
      <c r="AO432" s="40"/>
      <c r="AP432" s="40"/>
      <c r="AQ432" s="40"/>
      <c r="AR432" s="40"/>
      <c r="AS432" s="40"/>
      <c r="AT432" s="40"/>
      <c r="AU432" s="40"/>
      <c r="AV432" s="40"/>
      <c r="AW432" s="40"/>
      <c r="AX432" s="40"/>
      <c r="AY432" s="40"/>
      <c r="AZ432" s="40"/>
      <c r="BA432" s="40"/>
      <c r="BB432" s="40"/>
      <c r="BC432" s="40"/>
      <c r="BD432" s="40"/>
      <c r="BE432" s="40"/>
      <c r="BF432" s="40"/>
      <c r="BG432" s="40"/>
      <c r="BH432" s="40"/>
      <c r="BI432" s="40"/>
      <c r="BJ432" s="40"/>
      <c r="BK432" s="40"/>
      <c r="BL432" s="40"/>
      <c r="BM432" s="40"/>
      <c r="BN432" s="40"/>
      <c r="BO432" s="40"/>
      <c r="BP432" s="40"/>
      <c r="BQ432" s="40"/>
      <c r="BR432" s="40"/>
      <c r="BS432" s="40"/>
      <c r="BT432" s="40"/>
      <c r="BU432" s="40"/>
      <c r="BV432" s="40"/>
      <c r="BW432" s="40"/>
      <c r="BX432" s="40"/>
      <c r="BY432" s="40"/>
      <c r="BZ432" s="40"/>
      <c r="CA432" s="40"/>
      <c r="CB432" s="40"/>
      <c r="CC432" s="40"/>
      <c r="CD432" s="40"/>
      <c r="CE432" s="40"/>
      <c r="CF432" s="40"/>
      <c r="CG432" s="40"/>
      <c r="CH432" s="40"/>
      <c r="CI432" s="40"/>
      <c r="CJ432" s="40"/>
      <c r="CK432" s="40"/>
      <c r="CL432" s="40"/>
      <c r="CM432" s="40"/>
      <c r="CN432" s="40"/>
      <c r="CO432" s="40"/>
      <c r="CP432" s="40"/>
      <c r="CQ432" s="40"/>
      <c r="CR432" s="40"/>
      <c r="CS432" s="40"/>
      <c r="CT432" s="40"/>
      <c r="CU432" s="40"/>
      <c r="CV432" s="40"/>
      <c r="CW432" s="40"/>
      <c r="CX432" s="40"/>
      <c r="CY432" s="40"/>
      <c r="CZ432" s="40"/>
      <c r="DA432" s="40"/>
      <c r="DB432" s="40"/>
      <c r="DC432" s="40"/>
    </row>
    <row r="433" spans="2:107" s="5" customFormat="1" ht="30" customHeight="1" x14ac:dyDescent="0.2">
      <c r="B433" s="83"/>
      <c r="C433" s="86"/>
      <c r="D433" s="87"/>
      <c r="E433" s="89"/>
      <c r="F433" s="117"/>
      <c r="G433" s="118"/>
      <c r="H433" s="91"/>
      <c r="I433" s="94"/>
      <c r="J433" s="95"/>
      <c r="K433" s="81"/>
      <c r="L433" s="100"/>
      <c r="M433" s="101"/>
      <c r="N433" s="101"/>
      <c r="O433" s="102" t="str">
        <f t="shared" si="56"/>
        <v/>
      </c>
      <c r="P433" s="100"/>
      <c r="Q433" s="101"/>
      <c r="R433" s="101"/>
      <c r="S433" s="102" t="str">
        <f t="shared" si="57"/>
        <v/>
      </c>
      <c r="T433" s="104" t="str">
        <f t="shared" si="58"/>
        <v/>
      </c>
      <c r="U433" s="105" t="str">
        <f t="shared" si="59"/>
        <v xml:space="preserve">   </v>
      </c>
      <c r="V433" s="106" t="str">
        <f>IF(E433=0," ",IF(E433="H",IF(H433&lt;2000,VLOOKUP(K433,Minimas!$A$15:$G$29,7),IF(AND(H433&gt;1999,H433&lt;2003),VLOOKUP(K433,Minimas!$A$15:$G$29,6),IF(AND(H433&gt;2002,H433&lt;2005),VLOOKUP(K433,Minimas!$A$15:$G$29,5),IF(AND(H433&gt;2004,H433&lt;2007),VLOOKUP(K433,Minimas!$A$15:$G$29,4),VLOOKUP(K433,Minimas!$A$15:$G$29,3))))),IF(H433&lt;2000,VLOOKUP(K433,Minimas!$H$15:$N$29,7),IF(AND(H433&gt;1999,H433&lt;2003),VLOOKUP(K433,Minimas!$H$15:$N$29,6),IF(AND(H433&gt;2002,H433&lt;2005),VLOOKUP(K433,Minimas!$H$15:$N$29,5),IF(AND(H433&gt;2004,H433&lt;2007),VLOOKUP(K433,Minimas!$H$15:$N$29,4),VLOOKUP(K433,Minimas!$H$15:$N$29,3)))))))</f>
        <v xml:space="preserve"> </v>
      </c>
      <c r="W433" s="107" t="str">
        <f t="shared" si="60"/>
        <v/>
      </c>
      <c r="X433" s="42"/>
      <c r="Y433" s="42"/>
      <c r="AB433" s="113" t="e">
        <f>T433-HLOOKUP(V433,Minimas!$C$3:$CD$12,2,FALSE)</f>
        <v>#VALUE!</v>
      </c>
      <c r="AC433" s="113" t="e">
        <f>T433-HLOOKUP(V433,Minimas!$C$3:$CD$12,3,FALSE)</f>
        <v>#VALUE!</v>
      </c>
      <c r="AD433" s="113" t="e">
        <f>T433-HLOOKUP(V433,Minimas!$C$3:$CD$12,4,FALSE)</f>
        <v>#VALUE!</v>
      </c>
      <c r="AE433" s="113" t="e">
        <f>T433-HLOOKUP(V433,Minimas!$C$3:$CD$12,5,FALSE)</f>
        <v>#VALUE!</v>
      </c>
      <c r="AF433" s="113" t="e">
        <f>T433-HLOOKUP(V433,Minimas!$C$3:$CD$12,6,FALSE)</f>
        <v>#VALUE!</v>
      </c>
      <c r="AG433" s="113" t="e">
        <f>T433-HLOOKUP(V433,Minimas!$C$3:$CD$12,7,FALSE)</f>
        <v>#VALUE!</v>
      </c>
      <c r="AH433" s="113" t="e">
        <f>T433-HLOOKUP(V433,Minimas!$C$3:$CD$12,8,FALSE)</f>
        <v>#VALUE!</v>
      </c>
      <c r="AI433" s="113" t="e">
        <f>T433-HLOOKUP(V433,Minimas!$C$3:$CD$12,9,FALSE)</f>
        <v>#VALUE!</v>
      </c>
      <c r="AJ433" s="113" t="e">
        <f>T433-HLOOKUP(V433,Minimas!$C$3:$CD$12,10,FALSE)</f>
        <v>#VALUE!</v>
      </c>
      <c r="AK433" s="114" t="str">
        <f t="shared" si="61"/>
        <v xml:space="preserve"> </v>
      </c>
      <c r="AL433" s="114"/>
      <c r="AM433" s="114" t="str">
        <f t="shared" si="62"/>
        <v xml:space="preserve"> </v>
      </c>
      <c r="AN433" s="114" t="str">
        <f t="shared" si="63"/>
        <v xml:space="preserve"> </v>
      </c>
      <c r="AO433" s="40"/>
      <c r="AP433" s="40"/>
      <c r="AQ433" s="40"/>
      <c r="AR433" s="40"/>
      <c r="AS433" s="40"/>
      <c r="AT433" s="40"/>
      <c r="AU433" s="40"/>
      <c r="AV433" s="40"/>
      <c r="AW433" s="40"/>
      <c r="AX433" s="40"/>
      <c r="AY433" s="40"/>
      <c r="AZ433" s="40"/>
      <c r="BA433" s="40"/>
      <c r="BB433" s="40"/>
      <c r="BC433" s="40"/>
      <c r="BD433" s="40"/>
      <c r="BE433" s="40"/>
      <c r="BF433" s="40"/>
      <c r="BG433" s="40"/>
      <c r="BH433" s="40"/>
      <c r="BI433" s="40"/>
      <c r="BJ433" s="40"/>
      <c r="BK433" s="40"/>
      <c r="BL433" s="40"/>
      <c r="BM433" s="40"/>
      <c r="BN433" s="40"/>
      <c r="BO433" s="40"/>
      <c r="BP433" s="40"/>
      <c r="BQ433" s="40"/>
      <c r="BR433" s="40"/>
      <c r="BS433" s="40"/>
      <c r="BT433" s="40"/>
      <c r="BU433" s="40"/>
      <c r="BV433" s="40"/>
      <c r="BW433" s="40"/>
      <c r="BX433" s="40"/>
      <c r="BY433" s="40"/>
      <c r="BZ433" s="40"/>
      <c r="CA433" s="40"/>
      <c r="CB433" s="40"/>
      <c r="CC433" s="40"/>
      <c r="CD433" s="40"/>
      <c r="CE433" s="40"/>
      <c r="CF433" s="40"/>
      <c r="CG433" s="40"/>
      <c r="CH433" s="40"/>
      <c r="CI433" s="40"/>
      <c r="CJ433" s="40"/>
      <c r="CK433" s="40"/>
      <c r="CL433" s="40"/>
      <c r="CM433" s="40"/>
      <c r="CN433" s="40"/>
      <c r="CO433" s="40"/>
      <c r="CP433" s="40"/>
      <c r="CQ433" s="40"/>
      <c r="CR433" s="40"/>
      <c r="CS433" s="40"/>
      <c r="CT433" s="40"/>
      <c r="CU433" s="40"/>
      <c r="CV433" s="40"/>
      <c r="CW433" s="40"/>
      <c r="CX433" s="40"/>
      <c r="CY433" s="40"/>
      <c r="CZ433" s="40"/>
      <c r="DA433" s="40"/>
      <c r="DB433" s="40"/>
      <c r="DC433" s="40"/>
    </row>
    <row r="434" spans="2:107" s="5" customFormat="1" ht="30" customHeight="1" x14ac:dyDescent="0.2">
      <c r="B434" s="83"/>
      <c r="C434" s="86"/>
      <c r="D434" s="87"/>
      <c r="E434" s="89"/>
      <c r="F434" s="117"/>
      <c r="G434" s="118"/>
      <c r="H434" s="91"/>
      <c r="I434" s="94"/>
      <c r="J434" s="95"/>
      <c r="K434" s="81"/>
      <c r="L434" s="100"/>
      <c r="M434" s="101"/>
      <c r="N434" s="101"/>
      <c r="O434" s="102" t="str">
        <f t="shared" si="56"/>
        <v/>
      </c>
      <c r="P434" s="100"/>
      <c r="Q434" s="101"/>
      <c r="R434" s="101"/>
      <c r="S434" s="102" t="str">
        <f t="shared" si="57"/>
        <v/>
      </c>
      <c r="T434" s="104" t="str">
        <f t="shared" si="58"/>
        <v/>
      </c>
      <c r="U434" s="105" t="str">
        <f t="shared" si="59"/>
        <v xml:space="preserve">   </v>
      </c>
      <c r="V434" s="106" t="str">
        <f>IF(E434=0," ",IF(E434="H",IF(H434&lt;2000,VLOOKUP(K434,Minimas!$A$15:$G$29,7),IF(AND(H434&gt;1999,H434&lt;2003),VLOOKUP(K434,Minimas!$A$15:$G$29,6),IF(AND(H434&gt;2002,H434&lt;2005),VLOOKUP(K434,Minimas!$A$15:$G$29,5),IF(AND(H434&gt;2004,H434&lt;2007),VLOOKUP(K434,Minimas!$A$15:$G$29,4),VLOOKUP(K434,Minimas!$A$15:$G$29,3))))),IF(H434&lt;2000,VLOOKUP(K434,Minimas!$H$15:$N$29,7),IF(AND(H434&gt;1999,H434&lt;2003),VLOOKUP(K434,Minimas!$H$15:$N$29,6),IF(AND(H434&gt;2002,H434&lt;2005),VLOOKUP(K434,Minimas!$H$15:$N$29,5),IF(AND(H434&gt;2004,H434&lt;2007),VLOOKUP(K434,Minimas!$H$15:$N$29,4),VLOOKUP(K434,Minimas!$H$15:$N$29,3)))))))</f>
        <v xml:space="preserve"> </v>
      </c>
      <c r="W434" s="107" t="str">
        <f t="shared" si="60"/>
        <v/>
      </c>
      <c r="X434" s="42"/>
      <c r="Y434" s="42"/>
      <c r="AB434" s="113" t="e">
        <f>T434-HLOOKUP(V434,Minimas!$C$3:$CD$12,2,FALSE)</f>
        <v>#VALUE!</v>
      </c>
      <c r="AC434" s="113" t="e">
        <f>T434-HLOOKUP(V434,Minimas!$C$3:$CD$12,3,FALSE)</f>
        <v>#VALUE!</v>
      </c>
      <c r="AD434" s="113" t="e">
        <f>T434-HLOOKUP(V434,Minimas!$C$3:$CD$12,4,FALSE)</f>
        <v>#VALUE!</v>
      </c>
      <c r="AE434" s="113" t="e">
        <f>T434-HLOOKUP(V434,Minimas!$C$3:$CD$12,5,FALSE)</f>
        <v>#VALUE!</v>
      </c>
      <c r="AF434" s="113" t="e">
        <f>T434-HLOOKUP(V434,Minimas!$C$3:$CD$12,6,FALSE)</f>
        <v>#VALUE!</v>
      </c>
      <c r="AG434" s="113" t="e">
        <f>T434-HLOOKUP(V434,Minimas!$C$3:$CD$12,7,FALSE)</f>
        <v>#VALUE!</v>
      </c>
      <c r="AH434" s="113" t="e">
        <f>T434-HLOOKUP(V434,Minimas!$C$3:$CD$12,8,FALSE)</f>
        <v>#VALUE!</v>
      </c>
      <c r="AI434" s="113" t="e">
        <f>T434-HLOOKUP(V434,Minimas!$C$3:$CD$12,9,FALSE)</f>
        <v>#VALUE!</v>
      </c>
      <c r="AJ434" s="113" t="e">
        <f>T434-HLOOKUP(V434,Minimas!$C$3:$CD$12,10,FALSE)</f>
        <v>#VALUE!</v>
      </c>
      <c r="AK434" s="114" t="str">
        <f t="shared" si="61"/>
        <v xml:space="preserve"> </v>
      </c>
      <c r="AL434" s="114"/>
      <c r="AM434" s="114" t="str">
        <f t="shared" si="62"/>
        <v xml:space="preserve"> </v>
      </c>
      <c r="AN434" s="114" t="str">
        <f t="shared" si="63"/>
        <v xml:space="preserve"> </v>
      </c>
      <c r="AO434" s="40"/>
      <c r="AP434" s="40"/>
      <c r="AQ434" s="40"/>
      <c r="AR434" s="40"/>
      <c r="AS434" s="40"/>
      <c r="AT434" s="40"/>
      <c r="AU434" s="40"/>
      <c r="AV434" s="40"/>
      <c r="AW434" s="40"/>
      <c r="AX434" s="40"/>
      <c r="AY434" s="40"/>
      <c r="AZ434" s="40"/>
      <c r="BA434" s="40"/>
      <c r="BB434" s="40"/>
      <c r="BC434" s="40"/>
      <c r="BD434" s="40"/>
      <c r="BE434" s="40"/>
      <c r="BF434" s="40"/>
      <c r="BG434" s="40"/>
      <c r="BH434" s="40"/>
      <c r="BI434" s="40"/>
      <c r="BJ434" s="40"/>
      <c r="BK434" s="40"/>
      <c r="BL434" s="40"/>
      <c r="BM434" s="40"/>
      <c r="BN434" s="40"/>
      <c r="BO434" s="40"/>
      <c r="BP434" s="40"/>
      <c r="BQ434" s="40"/>
      <c r="BR434" s="40"/>
      <c r="BS434" s="40"/>
      <c r="BT434" s="40"/>
      <c r="BU434" s="40"/>
      <c r="BV434" s="40"/>
      <c r="BW434" s="40"/>
      <c r="BX434" s="40"/>
      <c r="BY434" s="40"/>
      <c r="BZ434" s="40"/>
      <c r="CA434" s="40"/>
      <c r="CB434" s="40"/>
      <c r="CC434" s="40"/>
      <c r="CD434" s="40"/>
      <c r="CE434" s="40"/>
      <c r="CF434" s="40"/>
      <c r="CG434" s="40"/>
      <c r="CH434" s="40"/>
      <c r="CI434" s="40"/>
      <c r="CJ434" s="40"/>
      <c r="CK434" s="40"/>
      <c r="CL434" s="40"/>
      <c r="CM434" s="40"/>
      <c r="CN434" s="40"/>
      <c r="CO434" s="40"/>
      <c r="CP434" s="40"/>
      <c r="CQ434" s="40"/>
      <c r="CR434" s="40"/>
      <c r="CS434" s="40"/>
      <c r="CT434" s="40"/>
      <c r="CU434" s="40"/>
      <c r="CV434" s="40"/>
      <c r="CW434" s="40"/>
      <c r="CX434" s="40"/>
      <c r="CY434" s="40"/>
      <c r="CZ434" s="40"/>
      <c r="DA434" s="40"/>
      <c r="DB434" s="40"/>
      <c r="DC434" s="40"/>
    </row>
    <row r="435" spans="2:107" s="5" customFormat="1" ht="30" customHeight="1" x14ac:dyDescent="0.2">
      <c r="B435" s="83"/>
      <c r="C435" s="86"/>
      <c r="D435" s="87"/>
      <c r="E435" s="89"/>
      <c r="F435" s="117"/>
      <c r="G435" s="118"/>
      <c r="H435" s="91"/>
      <c r="I435" s="94"/>
      <c r="J435" s="95"/>
      <c r="K435" s="81"/>
      <c r="L435" s="100"/>
      <c r="M435" s="101"/>
      <c r="N435" s="101"/>
      <c r="O435" s="102" t="str">
        <f t="shared" si="56"/>
        <v/>
      </c>
      <c r="P435" s="100"/>
      <c r="Q435" s="101"/>
      <c r="R435" s="101"/>
      <c r="S435" s="102" t="str">
        <f t="shared" si="57"/>
        <v/>
      </c>
      <c r="T435" s="104" t="str">
        <f t="shared" si="58"/>
        <v/>
      </c>
      <c r="U435" s="105" t="str">
        <f t="shared" si="59"/>
        <v xml:space="preserve">   </v>
      </c>
      <c r="V435" s="106" t="str">
        <f>IF(E435=0," ",IF(E435="H",IF(H435&lt;2000,VLOOKUP(K435,Minimas!$A$15:$G$29,7),IF(AND(H435&gt;1999,H435&lt;2003),VLOOKUP(K435,Minimas!$A$15:$G$29,6),IF(AND(H435&gt;2002,H435&lt;2005),VLOOKUP(K435,Minimas!$A$15:$G$29,5),IF(AND(H435&gt;2004,H435&lt;2007),VLOOKUP(K435,Minimas!$A$15:$G$29,4),VLOOKUP(K435,Minimas!$A$15:$G$29,3))))),IF(H435&lt;2000,VLOOKUP(K435,Minimas!$H$15:$N$29,7),IF(AND(H435&gt;1999,H435&lt;2003),VLOOKUP(K435,Minimas!$H$15:$N$29,6),IF(AND(H435&gt;2002,H435&lt;2005),VLOOKUP(K435,Minimas!$H$15:$N$29,5),IF(AND(H435&gt;2004,H435&lt;2007),VLOOKUP(K435,Minimas!$H$15:$N$29,4),VLOOKUP(K435,Minimas!$H$15:$N$29,3)))))))</f>
        <v xml:space="preserve"> </v>
      </c>
      <c r="W435" s="107" t="str">
        <f t="shared" si="60"/>
        <v/>
      </c>
      <c r="X435" s="42"/>
      <c r="Y435" s="42"/>
      <c r="AB435" s="113" t="e">
        <f>T435-HLOOKUP(V435,Minimas!$C$3:$CD$12,2,FALSE)</f>
        <v>#VALUE!</v>
      </c>
      <c r="AC435" s="113" t="e">
        <f>T435-HLOOKUP(V435,Minimas!$C$3:$CD$12,3,FALSE)</f>
        <v>#VALUE!</v>
      </c>
      <c r="AD435" s="113" t="e">
        <f>T435-HLOOKUP(V435,Minimas!$C$3:$CD$12,4,FALSE)</f>
        <v>#VALUE!</v>
      </c>
      <c r="AE435" s="113" t="e">
        <f>T435-HLOOKUP(V435,Minimas!$C$3:$CD$12,5,FALSE)</f>
        <v>#VALUE!</v>
      </c>
      <c r="AF435" s="113" t="e">
        <f>T435-HLOOKUP(V435,Minimas!$C$3:$CD$12,6,FALSE)</f>
        <v>#VALUE!</v>
      </c>
      <c r="AG435" s="113" t="e">
        <f>T435-HLOOKUP(V435,Minimas!$C$3:$CD$12,7,FALSE)</f>
        <v>#VALUE!</v>
      </c>
      <c r="AH435" s="113" t="e">
        <f>T435-HLOOKUP(V435,Minimas!$C$3:$CD$12,8,FALSE)</f>
        <v>#VALUE!</v>
      </c>
      <c r="AI435" s="113" t="e">
        <f>T435-HLOOKUP(V435,Minimas!$C$3:$CD$12,9,FALSE)</f>
        <v>#VALUE!</v>
      </c>
      <c r="AJ435" s="113" t="e">
        <f>T435-HLOOKUP(V435,Minimas!$C$3:$CD$12,10,FALSE)</f>
        <v>#VALUE!</v>
      </c>
      <c r="AK435" s="114" t="str">
        <f t="shared" si="61"/>
        <v xml:space="preserve"> </v>
      </c>
      <c r="AL435" s="114"/>
      <c r="AM435" s="114" t="str">
        <f t="shared" si="62"/>
        <v xml:space="preserve"> </v>
      </c>
      <c r="AN435" s="114" t="str">
        <f t="shared" si="63"/>
        <v xml:space="preserve"> </v>
      </c>
      <c r="AO435" s="40"/>
      <c r="AP435" s="40"/>
      <c r="AQ435" s="40"/>
      <c r="AR435" s="40"/>
      <c r="AS435" s="40"/>
      <c r="AT435" s="40"/>
      <c r="AU435" s="40"/>
      <c r="AV435" s="40"/>
      <c r="AW435" s="40"/>
      <c r="AX435" s="40"/>
      <c r="AY435" s="40"/>
      <c r="AZ435" s="40"/>
      <c r="BA435" s="40"/>
      <c r="BB435" s="40"/>
      <c r="BC435" s="40"/>
      <c r="BD435" s="40"/>
      <c r="BE435" s="40"/>
      <c r="BF435" s="40"/>
      <c r="BG435" s="40"/>
      <c r="BH435" s="40"/>
      <c r="BI435" s="40"/>
      <c r="BJ435" s="40"/>
      <c r="BK435" s="40"/>
      <c r="BL435" s="40"/>
      <c r="BM435" s="40"/>
      <c r="BN435" s="40"/>
      <c r="BO435" s="40"/>
      <c r="BP435" s="40"/>
      <c r="BQ435" s="40"/>
      <c r="BR435" s="40"/>
      <c r="BS435" s="40"/>
      <c r="BT435" s="40"/>
      <c r="BU435" s="40"/>
      <c r="BV435" s="40"/>
      <c r="BW435" s="40"/>
      <c r="BX435" s="40"/>
      <c r="BY435" s="40"/>
      <c r="BZ435" s="40"/>
      <c r="CA435" s="40"/>
      <c r="CB435" s="40"/>
      <c r="CC435" s="40"/>
      <c r="CD435" s="40"/>
      <c r="CE435" s="40"/>
      <c r="CF435" s="40"/>
      <c r="CG435" s="40"/>
      <c r="CH435" s="40"/>
      <c r="CI435" s="40"/>
      <c r="CJ435" s="40"/>
      <c r="CK435" s="40"/>
      <c r="CL435" s="40"/>
      <c r="CM435" s="40"/>
      <c r="CN435" s="40"/>
      <c r="CO435" s="40"/>
      <c r="CP435" s="40"/>
      <c r="CQ435" s="40"/>
      <c r="CR435" s="40"/>
      <c r="CS435" s="40"/>
      <c r="CT435" s="40"/>
      <c r="CU435" s="40"/>
      <c r="CV435" s="40"/>
      <c r="CW435" s="40"/>
      <c r="CX435" s="40"/>
      <c r="CY435" s="40"/>
      <c r="CZ435" s="40"/>
      <c r="DA435" s="40"/>
      <c r="DB435" s="40"/>
      <c r="DC435" s="40"/>
    </row>
    <row r="436" spans="2:107" s="5" customFormat="1" ht="30" customHeight="1" x14ac:dyDescent="0.2">
      <c r="B436" s="83"/>
      <c r="C436" s="86"/>
      <c r="D436" s="87"/>
      <c r="E436" s="89"/>
      <c r="F436" s="117"/>
      <c r="G436" s="118"/>
      <c r="H436" s="91"/>
      <c r="I436" s="94"/>
      <c r="J436" s="95"/>
      <c r="K436" s="81"/>
      <c r="L436" s="100"/>
      <c r="M436" s="101"/>
      <c r="N436" s="101"/>
      <c r="O436" s="102" t="str">
        <f t="shared" si="56"/>
        <v/>
      </c>
      <c r="P436" s="100"/>
      <c r="Q436" s="101"/>
      <c r="R436" s="101"/>
      <c r="S436" s="102" t="str">
        <f t="shared" si="57"/>
        <v/>
      </c>
      <c r="T436" s="104" t="str">
        <f t="shared" si="58"/>
        <v/>
      </c>
      <c r="U436" s="105" t="str">
        <f t="shared" si="59"/>
        <v xml:space="preserve">   </v>
      </c>
      <c r="V436" s="106" t="str">
        <f>IF(E436=0," ",IF(E436="H",IF(H436&lt;2000,VLOOKUP(K436,Minimas!$A$15:$G$29,7),IF(AND(H436&gt;1999,H436&lt;2003),VLOOKUP(K436,Minimas!$A$15:$G$29,6),IF(AND(H436&gt;2002,H436&lt;2005),VLOOKUP(K436,Minimas!$A$15:$G$29,5),IF(AND(H436&gt;2004,H436&lt;2007),VLOOKUP(K436,Minimas!$A$15:$G$29,4),VLOOKUP(K436,Minimas!$A$15:$G$29,3))))),IF(H436&lt;2000,VLOOKUP(K436,Minimas!$H$15:$N$29,7),IF(AND(H436&gt;1999,H436&lt;2003),VLOOKUP(K436,Minimas!$H$15:$N$29,6),IF(AND(H436&gt;2002,H436&lt;2005),VLOOKUP(K436,Minimas!$H$15:$N$29,5),IF(AND(H436&gt;2004,H436&lt;2007),VLOOKUP(K436,Minimas!$H$15:$N$29,4),VLOOKUP(K436,Minimas!$H$15:$N$29,3)))))))</f>
        <v xml:space="preserve"> </v>
      </c>
      <c r="W436" s="107" t="str">
        <f t="shared" si="60"/>
        <v/>
      </c>
      <c r="X436" s="42"/>
      <c r="Y436" s="42"/>
      <c r="AB436" s="113" t="e">
        <f>T436-HLOOKUP(V436,Minimas!$C$3:$CD$12,2,FALSE)</f>
        <v>#VALUE!</v>
      </c>
      <c r="AC436" s="113" t="e">
        <f>T436-HLOOKUP(V436,Minimas!$C$3:$CD$12,3,FALSE)</f>
        <v>#VALUE!</v>
      </c>
      <c r="AD436" s="113" t="e">
        <f>T436-HLOOKUP(V436,Minimas!$C$3:$CD$12,4,FALSE)</f>
        <v>#VALUE!</v>
      </c>
      <c r="AE436" s="113" t="e">
        <f>T436-HLOOKUP(V436,Minimas!$C$3:$CD$12,5,FALSE)</f>
        <v>#VALUE!</v>
      </c>
      <c r="AF436" s="113" t="e">
        <f>T436-HLOOKUP(V436,Minimas!$C$3:$CD$12,6,FALSE)</f>
        <v>#VALUE!</v>
      </c>
      <c r="AG436" s="113" t="e">
        <f>T436-HLOOKUP(V436,Minimas!$C$3:$CD$12,7,FALSE)</f>
        <v>#VALUE!</v>
      </c>
      <c r="AH436" s="113" t="e">
        <f>T436-HLOOKUP(V436,Minimas!$C$3:$CD$12,8,FALSE)</f>
        <v>#VALUE!</v>
      </c>
      <c r="AI436" s="113" t="e">
        <f>T436-HLOOKUP(V436,Minimas!$C$3:$CD$12,9,FALSE)</f>
        <v>#VALUE!</v>
      </c>
      <c r="AJ436" s="113" t="e">
        <f>T436-HLOOKUP(V436,Minimas!$C$3:$CD$12,10,FALSE)</f>
        <v>#VALUE!</v>
      </c>
      <c r="AK436" s="114" t="str">
        <f t="shared" si="61"/>
        <v xml:space="preserve"> </v>
      </c>
      <c r="AL436" s="114"/>
      <c r="AM436" s="114" t="str">
        <f t="shared" si="62"/>
        <v xml:space="preserve"> </v>
      </c>
      <c r="AN436" s="114" t="str">
        <f t="shared" si="63"/>
        <v xml:space="preserve"> </v>
      </c>
      <c r="AO436" s="40"/>
      <c r="AP436" s="40"/>
      <c r="AQ436" s="40"/>
      <c r="AR436" s="40"/>
      <c r="AS436" s="40"/>
      <c r="AT436" s="40"/>
      <c r="AU436" s="40"/>
      <c r="AV436" s="40"/>
      <c r="AW436" s="40"/>
      <c r="AX436" s="40"/>
      <c r="AY436" s="40"/>
      <c r="AZ436" s="40"/>
      <c r="BA436" s="40"/>
      <c r="BB436" s="40"/>
      <c r="BC436" s="40"/>
      <c r="BD436" s="40"/>
      <c r="BE436" s="40"/>
      <c r="BF436" s="40"/>
      <c r="BG436" s="40"/>
      <c r="BH436" s="40"/>
      <c r="BI436" s="40"/>
      <c r="BJ436" s="40"/>
      <c r="BK436" s="40"/>
      <c r="BL436" s="40"/>
      <c r="BM436" s="40"/>
      <c r="BN436" s="40"/>
      <c r="BO436" s="40"/>
      <c r="BP436" s="40"/>
      <c r="BQ436" s="40"/>
      <c r="BR436" s="40"/>
      <c r="BS436" s="40"/>
      <c r="BT436" s="40"/>
      <c r="BU436" s="40"/>
      <c r="BV436" s="40"/>
      <c r="BW436" s="40"/>
      <c r="BX436" s="40"/>
      <c r="BY436" s="40"/>
      <c r="BZ436" s="40"/>
      <c r="CA436" s="40"/>
      <c r="CB436" s="40"/>
      <c r="CC436" s="40"/>
      <c r="CD436" s="40"/>
      <c r="CE436" s="40"/>
      <c r="CF436" s="40"/>
      <c r="CG436" s="40"/>
      <c r="CH436" s="40"/>
      <c r="CI436" s="40"/>
      <c r="CJ436" s="40"/>
      <c r="CK436" s="40"/>
      <c r="CL436" s="40"/>
      <c r="CM436" s="40"/>
      <c r="CN436" s="40"/>
      <c r="CO436" s="40"/>
      <c r="CP436" s="40"/>
      <c r="CQ436" s="40"/>
      <c r="CR436" s="40"/>
      <c r="CS436" s="40"/>
      <c r="CT436" s="40"/>
      <c r="CU436" s="40"/>
      <c r="CV436" s="40"/>
      <c r="CW436" s="40"/>
      <c r="CX436" s="40"/>
      <c r="CY436" s="40"/>
      <c r="CZ436" s="40"/>
      <c r="DA436" s="40"/>
      <c r="DB436" s="40"/>
      <c r="DC436" s="40"/>
    </row>
    <row r="437" spans="2:107" s="5" customFormat="1" ht="30" customHeight="1" x14ac:dyDescent="0.2">
      <c r="B437" s="83"/>
      <c r="C437" s="86"/>
      <c r="D437" s="87"/>
      <c r="E437" s="89"/>
      <c r="F437" s="117"/>
      <c r="G437" s="118"/>
      <c r="H437" s="91"/>
      <c r="I437" s="94"/>
      <c r="J437" s="95"/>
      <c r="K437" s="81"/>
      <c r="L437" s="100"/>
      <c r="M437" s="101"/>
      <c r="N437" s="101"/>
      <c r="O437" s="102" t="str">
        <f t="shared" si="56"/>
        <v/>
      </c>
      <c r="P437" s="100"/>
      <c r="Q437" s="101"/>
      <c r="R437" s="101"/>
      <c r="S437" s="102" t="str">
        <f t="shared" si="57"/>
        <v/>
      </c>
      <c r="T437" s="104" t="str">
        <f t="shared" si="58"/>
        <v/>
      </c>
      <c r="U437" s="105" t="str">
        <f t="shared" si="59"/>
        <v xml:space="preserve">   </v>
      </c>
      <c r="V437" s="106" t="str">
        <f>IF(E437=0," ",IF(E437="H",IF(H437&lt;2000,VLOOKUP(K437,Minimas!$A$15:$G$29,7),IF(AND(H437&gt;1999,H437&lt;2003),VLOOKUP(K437,Minimas!$A$15:$G$29,6),IF(AND(H437&gt;2002,H437&lt;2005),VLOOKUP(K437,Minimas!$A$15:$G$29,5),IF(AND(H437&gt;2004,H437&lt;2007),VLOOKUP(K437,Minimas!$A$15:$G$29,4),VLOOKUP(K437,Minimas!$A$15:$G$29,3))))),IF(H437&lt;2000,VLOOKUP(K437,Minimas!$H$15:$N$29,7),IF(AND(H437&gt;1999,H437&lt;2003),VLOOKUP(K437,Minimas!$H$15:$N$29,6),IF(AND(H437&gt;2002,H437&lt;2005),VLOOKUP(K437,Minimas!$H$15:$N$29,5),IF(AND(H437&gt;2004,H437&lt;2007),VLOOKUP(K437,Minimas!$H$15:$N$29,4),VLOOKUP(K437,Minimas!$H$15:$N$29,3)))))))</f>
        <v xml:space="preserve"> </v>
      </c>
      <c r="W437" s="107" t="str">
        <f t="shared" si="60"/>
        <v/>
      </c>
      <c r="X437" s="42"/>
      <c r="Y437" s="42"/>
      <c r="AB437" s="113" t="e">
        <f>T437-HLOOKUP(V437,Minimas!$C$3:$CD$12,2,FALSE)</f>
        <v>#VALUE!</v>
      </c>
      <c r="AC437" s="113" t="e">
        <f>T437-HLOOKUP(V437,Minimas!$C$3:$CD$12,3,FALSE)</f>
        <v>#VALUE!</v>
      </c>
      <c r="AD437" s="113" t="e">
        <f>T437-HLOOKUP(V437,Minimas!$C$3:$CD$12,4,FALSE)</f>
        <v>#VALUE!</v>
      </c>
      <c r="AE437" s="113" t="e">
        <f>T437-HLOOKUP(V437,Minimas!$C$3:$CD$12,5,FALSE)</f>
        <v>#VALUE!</v>
      </c>
      <c r="AF437" s="113" t="e">
        <f>T437-HLOOKUP(V437,Minimas!$C$3:$CD$12,6,FALSE)</f>
        <v>#VALUE!</v>
      </c>
      <c r="AG437" s="113" t="e">
        <f>T437-HLOOKUP(V437,Minimas!$C$3:$CD$12,7,FALSE)</f>
        <v>#VALUE!</v>
      </c>
      <c r="AH437" s="113" t="e">
        <f>T437-HLOOKUP(V437,Minimas!$C$3:$CD$12,8,FALSE)</f>
        <v>#VALUE!</v>
      </c>
      <c r="AI437" s="113" t="e">
        <f>T437-HLOOKUP(V437,Minimas!$C$3:$CD$12,9,FALSE)</f>
        <v>#VALUE!</v>
      </c>
      <c r="AJ437" s="113" t="e">
        <f>T437-HLOOKUP(V437,Minimas!$C$3:$CD$12,10,FALSE)</f>
        <v>#VALUE!</v>
      </c>
      <c r="AK437" s="114" t="str">
        <f t="shared" si="61"/>
        <v xml:space="preserve"> </v>
      </c>
      <c r="AL437" s="114"/>
      <c r="AM437" s="114" t="str">
        <f t="shared" si="62"/>
        <v xml:space="preserve"> </v>
      </c>
      <c r="AN437" s="114" t="str">
        <f t="shared" si="63"/>
        <v xml:space="preserve"> </v>
      </c>
      <c r="AO437" s="40"/>
      <c r="AP437" s="40"/>
      <c r="AQ437" s="40"/>
      <c r="AR437" s="40"/>
      <c r="AS437" s="40"/>
      <c r="AT437" s="40"/>
      <c r="AU437" s="40"/>
      <c r="AV437" s="40"/>
      <c r="AW437" s="40"/>
      <c r="AX437" s="40"/>
      <c r="AY437" s="40"/>
      <c r="AZ437" s="40"/>
      <c r="BA437" s="40"/>
      <c r="BB437" s="40"/>
      <c r="BC437" s="40"/>
      <c r="BD437" s="40"/>
      <c r="BE437" s="40"/>
      <c r="BF437" s="40"/>
      <c r="BG437" s="40"/>
      <c r="BH437" s="40"/>
      <c r="BI437" s="40"/>
      <c r="BJ437" s="40"/>
      <c r="BK437" s="40"/>
      <c r="BL437" s="40"/>
      <c r="BM437" s="40"/>
      <c r="BN437" s="40"/>
      <c r="BO437" s="40"/>
      <c r="BP437" s="40"/>
      <c r="BQ437" s="40"/>
      <c r="BR437" s="40"/>
      <c r="BS437" s="40"/>
      <c r="BT437" s="40"/>
      <c r="BU437" s="40"/>
      <c r="BV437" s="40"/>
      <c r="BW437" s="40"/>
      <c r="BX437" s="40"/>
      <c r="BY437" s="40"/>
      <c r="BZ437" s="40"/>
      <c r="CA437" s="40"/>
      <c r="CB437" s="40"/>
      <c r="CC437" s="40"/>
      <c r="CD437" s="40"/>
      <c r="CE437" s="40"/>
      <c r="CF437" s="40"/>
      <c r="CG437" s="40"/>
      <c r="CH437" s="40"/>
      <c r="CI437" s="40"/>
      <c r="CJ437" s="40"/>
      <c r="CK437" s="40"/>
      <c r="CL437" s="40"/>
      <c r="CM437" s="40"/>
      <c r="CN437" s="40"/>
      <c r="CO437" s="40"/>
      <c r="CP437" s="40"/>
      <c r="CQ437" s="40"/>
      <c r="CR437" s="40"/>
      <c r="CS437" s="40"/>
      <c r="CT437" s="40"/>
      <c r="CU437" s="40"/>
      <c r="CV437" s="40"/>
      <c r="CW437" s="40"/>
      <c r="CX437" s="40"/>
      <c r="CY437" s="40"/>
      <c r="CZ437" s="40"/>
      <c r="DA437" s="40"/>
      <c r="DB437" s="40"/>
      <c r="DC437" s="40"/>
    </row>
    <row r="438" spans="2:107" s="5" customFormat="1" ht="30" customHeight="1" x14ac:dyDescent="0.2">
      <c r="B438" s="83"/>
      <c r="C438" s="86"/>
      <c r="D438" s="87"/>
      <c r="E438" s="89"/>
      <c r="F438" s="117"/>
      <c r="G438" s="118"/>
      <c r="H438" s="91"/>
      <c r="I438" s="94"/>
      <c r="J438" s="95"/>
      <c r="K438" s="81"/>
      <c r="L438" s="100"/>
      <c r="M438" s="101"/>
      <c r="N438" s="101"/>
      <c r="O438" s="102" t="str">
        <f t="shared" si="56"/>
        <v/>
      </c>
      <c r="P438" s="100"/>
      <c r="Q438" s="101"/>
      <c r="R438" s="101"/>
      <c r="S438" s="102" t="str">
        <f t="shared" si="57"/>
        <v/>
      </c>
      <c r="T438" s="104" t="str">
        <f t="shared" si="58"/>
        <v/>
      </c>
      <c r="U438" s="105" t="str">
        <f t="shared" si="59"/>
        <v xml:space="preserve">   </v>
      </c>
      <c r="V438" s="106" t="str">
        <f>IF(E438=0," ",IF(E438="H",IF(H438&lt;2000,VLOOKUP(K438,Minimas!$A$15:$G$29,7),IF(AND(H438&gt;1999,H438&lt;2003),VLOOKUP(K438,Minimas!$A$15:$G$29,6),IF(AND(H438&gt;2002,H438&lt;2005),VLOOKUP(K438,Minimas!$A$15:$G$29,5),IF(AND(H438&gt;2004,H438&lt;2007),VLOOKUP(K438,Minimas!$A$15:$G$29,4),VLOOKUP(K438,Minimas!$A$15:$G$29,3))))),IF(H438&lt;2000,VLOOKUP(K438,Minimas!$H$15:$N$29,7),IF(AND(H438&gt;1999,H438&lt;2003),VLOOKUP(K438,Minimas!$H$15:$N$29,6),IF(AND(H438&gt;2002,H438&lt;2005),VLOOKUP(K438,Minimas!$H$15:$N$29,5),IF(AND(H438&gt;2004,H438&lt;2007),VLOOKUP(K438,Minimas!$H$15:$N$29,4),VLOOKUP(K438,Minimas!$H$15:$N$29,3)))))))</f>
        <v xml:space="preserve"> </v>
      </c>
      <c r="W438" s="107" t="str">
        <f t="shared" si="60"/>
        <v/>
      </c>
      <c r="X438" s="42"/>
      <c r="Y438" s="42"/>
      <c r="AB438" s="113" t="e">
        <f>T438-HLOOKUP(V438,Minimas!$C$3:$CD$12,2,FALSE)</f>
        <v>#VALUE!</v>
      </c>
      <c r="AC438" s="113" t="e">
        <f>T438-HLOOKUP(V438,Minimas!$C$3:$CD$12,3,FALSE)</f>
        <v>#VALUE!</v>
      </c>
      <c r="AD438" s="113" t="e">
        <f>T438-HLOOKUP(V438,Minimas!$C$3:$CD$12,4,FALSE)</f>
        <v>#VALUE!</v>
      </c>
      <c r="AE438" s="113" t="e">
        <f>T438-HLOOKUP(V438,Minimas!$C$3:$CD$12,5,FALSE)</f>
        <v>#VALUE!</v>
      </c>
      <c r="AF438" s="113" t="e">
        <f>T438-HLOOKUP(V438,Minimas!$C$3:$CD$12,6,FALSE)</f>
        <v>#VALUE!</v>
      </c>
      <c r="AG438" s="113" t="e">
        <f>T438-HLOOKUP(V438,Minimas!$C$3:$CD$12,7,FALSE)</f>
        <v>#VALUE!</v>
      </c>
      <c r="AH438" s="113" t="e">
        <f>T438-HLOOKUP(V438,Minimas!$C$3:$CD$12,8,FALSE)</f>
        <v>#VALUE!</v>
      </c>
      <c r="AI438" s="113" t="e">
        <f>T438-HLOOKUP(V438,Minimas!$C$3:$CD$12,9,FALSE)</f>
        <v>#VALUE!</v>
      </c>
      <c r="AJ438" s="113" t="e">
        <f>T438-HLOOKUP(V438,Minimas!$C$3:$CD$12,10,FALSE)</f>
        <v>#VALUE!</v>
      </c>
      <c r="AK438" s="114" t="str">
        <f t="shared" si="61"/>
        <v xml:space="preserve"> </v>
      </c>
      <c r="AL438" s="114"/>
      <c r="AM438" s="114" t="str">
        <f t="shared" si="62"/>
        <v xml:space="preserve"> </v>
      </c>
      <c r="AN438" s="114" t="str">
        <f t="shared" si="63"/>
        <v xml:space="preserve"> </v>
      </c>
      <c r="AO438" s="40"/>
      <c r="AP438" s="40"/>
      <c r="AQ438" s="40"/>
      <c r="AR438" s="40"/>
      <c r="AS438" s="40"/>
      <c r="AT438" s="40"/>
      <c r="AU438" s="40"/>
      <c r="AV438" s="40"/>
      <c r="AW438" s="40"/>
      <c r="AX438" s="40"/>
      <c r="AY438" s="40"/>
      <c r="AZ438" s="40"/>
      <c r="BA438" s="40"/>
      <c r="BB438" s="40"/>
      <c r="BC438" s="40"/>
      <c r="BD438" s="40"/>
      <c r="BE438" s="40"/>
      <c r="BF438" s="40"/>
      <c r="BG438" s="40"/>
      <c r="BH438" s="40"/>
      <c r="BI438" s="40"/>
      <c r="BJ438" s="40"/>
      <c r="BK438" s="40"/>
      <c r="BL438" s="40"/>
      <c r="BM438" s="40"/>
      <c r="BN438" s="40"/>
      <c r="BO438" s="40"/>
      <c r="BP438" s="40"/>
      <c r="BQ438" s="40"/>
      <c r="BR438" s="40"/>
      <c r="BS438" s="40"/>
      <c r="BT438" s="40"/>
      <c r="BU438" s="40"/>
      <c r="BV438" s="40"/>
      <c r="BW438" s="40"/>
      <c r="BX438" s="40"/>
      <c r="BY438" s="40"/>
      <c r="BZ438" s="40"/>
      <c r="CA438" s="40"/>
      <c r="CB438" s="40"/>
      <c r="CC438" s="40"/>
      <c r="CD438" s="40"/>
      <c r="CE438" s="40"/>
      <c r="CF438" s="40"/>
      <c r="CG438" s="40"/>
      <c r="CH438" s="40"/>
      <c r="CI438" s="40"/>
      <c r="CJ438" s="40"/>
      <c r="CK438" s="40"/>
      <c r="CL438" s="40"/>
      <c r="CM438" s="40"/>
      <c r="CN438" s="40"/>
      <c r="CO438" s="40"/>
      <c r="CP438" s="40"/>
      <c r="CQ438" s="40"/>
      <c r="CR438" s="40"/>
      <c r="CS438" s="40"/>
      <c r="CT438" s="40"/>
      <c r="CU438" s="40"/>
      <c r="CV438" s="40"/>
      <c r="CW438" s="40"/>
      <c r="CX438" s="40"/>
      <c r="CY438" s="40"/>
      <c r="CZ438" s="40"/>
      <c r="DA438" s="40"/>
      <c r="DB438" s="40"/>
      <c r="DC438" s="40"/>
    </row>
    <row r="439" spans="2:107" s="5" customFormat="1" ht="30" customHeight="1" x14ac:dyDescent="0.2">
      <c r="B439" s="83"/>
      <c r="C439" s="86"/>
      <c r="D439" s="87"/>
      <c r="E439" s="89"/>
      <c r="F439" s="117"/>
      <c r="G439" s="118"/>
      <c r="H439" s="91"/>
      <c r="I439" s="94"/>
      <c r="J439" s="95"/>
      <c r="K439" s="81"/>
      <c r="L439" s="100"/>
      <c r="M439" s="101"/>
      <c r="N439" s="101"/>
      <c r="O439" s="102" t="str">
        <f t="shared" si="56"/>
        <v/>
      </c>
      <c r="P439" s="100"/>
      <c r="Q439" s="101"/>
      <c r="R439" s="101"/>
      <c r="S439" s="102" t="str">
        <f t="shared" si="57"/>
        <v/>
      </c>
      <c r="T439" s="104" t="str">
        <f t="shared" si="58"/>
        <v/>
      </c>
      <c r="U439" s="105" t="str">
        <f t="shared" si="59"/>
        <v xml:space="preserve">   </v>
      </c>
      <c r="V439" s="106" t="str">
        <f>IF(E439=0," ",IF(E439="H",IF(H439&lt;2000,VLOOKUP(K439,Minimas!$A$15:$G$29,7),IF(AND(H439&gt;1999,H439&lt;2003),VLOOKUP(K439,Minimas!$A$15:$G$29,6),IF(AND(H439&gt;2002,H439&lt;2005),VLOOKUP(K439,Minimas!$A$15:$G$29,5),IF(AND(H439&gt;2004,H439&lt;2007),VLOOKUP(K439,Minimas!$A$15:$G$29,4),VLOOKUP(K439,Minimas!$A$15:$G$29,3))))),IF(H439&lt;2000,VLOOKUP(K439,Minimas!$H$15:$N$29,7),IF(AND(H439&gt;1999,H439&lt;2003),VLOOKUP(K439,Minimas!$H$15:$N$29,6),IF(AND(H439&gt;2002,H439&lt;2005),VLOOKUP(K439,Minimas!$H$15:$N$29,5),IF(AND(H439&gt;2004,H439&lt;2007),VLOOKUP(K439,Minimas!$H$15:$N$29,4),VLOOKUP(K439,Minimas!$H$15:$N$29,3)))))))</f>
        <v xml:space="preserve"> </v>
      </c>
      <c r="W439" s="107" t="str">
        <f t="shared" si="60"/>
        <v/>
      </c>
      <c r="X439" s="42"/>
      <c r="Y439" s="42"/>
      <c r="AB439" s="113" t="e">
        <f>T439-HLOOKUP(V439,Minimas!$C$3:$CD$12,2,FALSE)</f>
        <v>#VALUE!</v>
      </c>
      <c r="AC439" s="113" t="e">
        <f>T439-HLOOKUP(V439,Minimas!$C$3:$CD$12,3,FALSE)</f>
        <v>#VALUE!</v>
      </c>
      <c r="AD439" s="113" t="e">
        <f>T439-HLOOKUP(V439,Minimas!$C$3:$CD$12,4,FALSE)</f>
        <v>#VALUE!</v>
      </c>
      <c r="AE439" s="113" t="e">
        <f>T439-HLOOKUP(V439,Minimas!$C$3:$CD$12,5,FALSE)</f>
        <v>#VALUE!</v>
      </c>
      <c r="AF439" s="113" t="e">
        <f>T439-HLOOKUP(V439,Minimas!$C$3:$CD$12,6,FALSE)</f>
        <v>#VALUE!</v>
      </c>
      <c r="AG439" s="113" t="e">
        <f>T439-HLOOKUP(V439,Minimas!$C$3:$CD$12,7,FALSE)</f>
        <v>#VALUE!</v>
      </c>
      <c r="AH439" s="113" t="e">
        <f>T439-HLOOKUP(V439,Minimas!$C$3:$CD$12,8,FALSE)</f>
        <v>#VALUE!</v>
      </c>
      <c r="AI439" s="113" t="e">
        <f>T439-HLOOKUP(V439,Minimas!$C$3:$CD$12,9,FALSE)</f>
        <v>#VALUE!</v>
      </c>
      <c r="AJ439" s="113" t="e">
        <f>T439-HLOOKUP(V439,Minimas!$C$3:$CD$12,10,FALSE)</f>
        <v>#VALUE!</v>
      </c>
      <c r="AK439" s="114" t="str">
        <f t="shared" si="61"/>
        <v xml:space="preserve"> </v>
      </c>
      <c r="AL439" s="114"/>
      <c r="AM439" s="114" t="str">
        <f t="shared" si="62"/>
        <v xml:space="preserve"> </v>
      </c>
      <c r="AN439" s="114" t="str">
        <f t="shared" si="63"/>
        <v xml:space="preserve"> </v>
      </c>
      <c r="AO439" s="40"/>
      <c r="AP439" s="40"/>
      <c r="AQ439" s="40"/>
      <c r="AR439" s="40"/>
      <c r="AS439" s="40"/>
      <c r="AT439" s="40"/>
      <c r="AU439" s="40"/>
      <c r="AV439" s="40"/>
      <c r="AW439" s="40"/>
      <c r="AX439" s="40"/>
      <c r="AY439" s="40"/>
      <c r="AZ439" s="40"/>
      <c r="BA439" s="40"/>
      <c r="BB439" s="40"/>
      <c r="BC439" s="40"/>
      <c r="BD439" s="40"/>
      <c r="BE439" s="40"/>
      <c r="BF439" s="40"/>
      <c r="BG439" s="40"/>
      <c r="BH439" s="40"/>
      <c r="BI439" s="40"/>
      <c r="BJ439" s="40"/>
      <c r="BK439" s="40"/>
      <c r="BL439" s="40"/>
      <c r="BM439" s="40"/>
      <c r="BN439" s="40"/>
      <c r="BO439" s="40"/>
      <c r="BP439" s="40"/>
      <c r="BQ439" s="40"/>
      <c r="BR439" s="40"/>
      <c r="BS439" s="40"/>
      <c r="BT439" s="40"/>
      <c r="BU439" s="40"/>
      <c r="BV439" s="40"/>
      <c r="BW439" s="40"/>
      <c r="BX439" s="40"/>
      <c r="BY439" s="40"/>
      <c r="BZ439" s="40"/>
      <c r="CA439" s="40"/>
      <c r="CB439" s="40"/>
      <c r="CC439" s="40"/>
      <c r="CD439" s="40"/>
      <c r="CE439" s="40"/>
      <c r="CF439" s="40"/>
      <c r="CG439" s="40"/>
      <c r="CH439" s="40"/>
      <c r="CI439" s="40"/>
      <c r="CJ439" s="40"/>
      <c r="CK439" s="40"/>
      <c r="CL439" s="40"/>
      <c r="CM439" s="40"/>
      <c r="CN439" s="40"/>
      <c r="CO439" s="40"/>
      <c r="CP439" s="40"/>
      <c r="CQ439" s="40"/>
      <c r="CR439" s="40"/>
      <c r="CS439" s="40"/>
      <c r="CT439" s="40"/>
      <c r="CU439" s="40"/>
      <c r="CV439" s="40"/>
      <c r="CW439" s="40"/>
      <c r="CX439" s="40"/>
      <c r="CY439" s="40"/>
      <c r="CZ439" s="40"/>
      <c r="DA439" s="40"/>
      <c r="DB439" s="40"/>
      <c r="DC439" s="40"/>
    </row>
    <row r="440" spans="2:107" s="5" customFormat="1" ht="30" customHeight="1" x14ac:dyDescent="0.2">
      <c r="B440" s="83"/>
      <c r="C440" s="86"/>
      <c r="D440" s="87"/>
      <c r="E440" s="89"/>
      <c r="F440" s="117"/>
      <c r="G440" s="118"/>
      <c r="H440" s="91"/>
      <c r="I440" s="94"/>
      <c r="J440" s="95"/>
      <c r="K440" s="81"/>
      <c r="L440" s="100"/>
      <c r="M440" s="101"/>
      <c r="N440" s="101"/>
      <c r="O440" s="102" t="str">
        <f t="shared" si="56"/>
        <v/>
      </c>
      <c r="P440" s="100"/>
      <c r="Q440" s="101"/>
      <c r="R440" s="101"/>
      <c r="S440" s="102" t="str">
        <f t="shared" si="57"/>
        <v/>
      </c>
      <c r="T440" s="104" t="str">
        <f t="shared" si="58"/>
        <v/>
      </c>
      <c r="U440" s="105" t="str">
        <f t="shared" si="59"/>
        <v xml:space="preserve">   </v>
      </c>
      <c r="V440" s="106" t="str">
        <f>IF(E440=0," ",IF(E440="H",IF(H440&lt;2000,VLOOKUP(K440,Minimas!$A$15:$G$29,7),IF(AND(H440&gt;1999,H440&lt;2003),VLOOKUP(K440,Minimas!$A$15:$G$29,6),IF(AND(H440&gt;2002,H440&lt;2005),VLOOKUP(K440,Minimas!$A$15:$G$29,5),IF(AND(H440&gt;2004,H440&lt;2007),VLOOKUP(K440,Minimas!$A$15:$G$29,4),VLOOKUP(K440,Minimas!$A$15:$G$29,3))))),IF(H440&lt;2000,VLOOKUP(K440,Minimas!$H$15:$N$29,7),IF(AND(H440&gt;1999,H440&lt;2003),VLOOKUP(K440,Minimas!$H$15:$N$29,6),IF(AND(H440&gt;2002,H440&lt;2005),VLOOKUP(K440,Minimas!$H$15:$N$29,5),IF(AND(H440&gt;2004,H440&lt;2007),VLOOKUP(K440,Minimas!$H$15:$N$29,4),VLOOKUP(K440,Minimas!$H$15:$N$29,3)))))))</f>
        <v xml:space="preserve"> </v>
      </c>
      <c r="W440" s="107" t="str">
        <f t="shared" si="60"/>
        <v/>
      </c>
      <c r="X440" s="42"/>
      <c r="Y440" s="42"/>
      <c r="AB440" s="113" t="e">
        <f>T440-HLOOKUP(V440,Minimas!$C$3:$CD$12,2,FALSE)</f>
        <v>#VALUE!</v>
      </c>
      <c r="AC440" s="113" t="e">
        <f>T440-HLOOKUP(V440,Minimas!$C$3:$CD$12,3,FALSE)</f>
        <v>#VALUE!</v>
      </c>
      <c r="AD440" s="113" t="e">
        <f>T440-HLOOKUP(V440,Minimas!$C$3:$CD$12,4,FALSE)</f>
        <v>#VALUE!</v>
      </c>
      <c r="AE440" s="113" t="e">
        <f>T440-HLOOKUP(V440,Minimas!$C$3:$CD$12,5,FALSE)</f>
        <v>#VALUE!</v>
      </c>
      <c r="AF440" s="113" t="e">
        <f>T440-HLOOKUP(V440,Minimas!$C$3:$CD$12,6,FALSE)</f>
        <v>#VALUE!</v>
      </c>
      <c r="AG440" s="113" t="e">
        <f>T440-HLOOKUP(V440,Minimas!$C$3:$CD$12,7,FALSE)</f>
        <v>#VALUE!</v>
      </c>
      <c r="AH440" s="113" t="e">
        <f>T440-HLOOKUP(V440,Minimas!$C$3:$CD$12,8,FALSE)</f>
        <v>#VALUE!</v>
      </c>
      <c r="AI440" s="113" t="e">
        <f>T440-HLOOKUP(V440,Minimas!$C$3:$CD$12,9,FALSE)</f>
        <v>#VALUE!</v>
      </c>
      <c r="AJ440" s="113" t="e">
        <f>T440-HLOOKUP(V440,Minimas!$C$3:$CD$12,10,FALSE)</f>
        <v>#VALUE!</v>
      </c>
      <c r="AK440" s="114" t="str">
        <f t="shared" si="61"/>
        <v xml:space="preserve"> </v>
      </c>
      <c r="AL440" s="114"/>
      <c r="AM440" s="114" t="str">
        <f t="shared" si="62"/>
        <v xml:space="preserve"> </v>
      </c>
      <c r="AN440" s="114" t="str">
        <f t="shared" si="63"/>
        <v xml:space="preserve"> </v>
      </c>
      <c r="AO440" s="40"/>
      <c r="AP440" s="40"/>
      <c r="AQ440" s="40"/>
      <c r="AR440" s="40"/>
      <c r="AS440" s="40"/>
      <c r="AT440" s="40"/>
      <c r="AU440" s="40"/>
      <c r="AV440" s="40"/>
      <c r="AW440" s="40"/>
      <c r="AX440" s="40"/>
      <c r="AY440" s="40"/>
      <c r="AZ440" s="40"/>
      <c r="BA440" s="40"/>
      <c r="BB440" s="40"/>
      <c r="BC440" s="40"/>
      <c r="BD440" s="40"/>
      <c r="BE440" s="40"/>
      <c r="BF440" s="40"/>
      <c r="BG440" s="40"/>
      <c r="BH440" s="40"/>
      <c r="BI440" s="40"/>
      <c r="BJ440" s="40"/>
      <c r="BK440" s="40"/>
      <c r="BL440" s="40"/>
      <c r="BM440" s="40"/>
      <c r="BN440" s="40"/>
      <c r="BO440" s="40"/>
      <c r="BP440" s="40"/>
      <c r="BQ440" s="40"/>
      <c r="BR440" s="40"/>
      <c r="BS440" s="40"/>
      <c r="BT440" s="40"/>
      <c r="BU440" s="40"/>
      <c r="BV440" s="40"/>
      <c r="BW440" s="40"/>
      <c r="BX440" s="40"/>
      <c r="BY440" s="40"/>
      <c r="BZ440" s="40"/>
      <c r="CA440" s="40"/>
      <c r="CB440" s="40"/>
      <c r="CC440" s="40"/>
      <c r="CD440" s="40"/>
      <c r="CE440" s="40"/>
      <c r="CF440" s="40"/>
      <c r="CG440" s="40"/>
      <c r="CH440" s="40"/>
      <c r="CI440" s="40"/>
      <c r="CJ440" s="40"/>
      <c r="CK440" s="40"/>
      <c r="CL440" s="40"/>
      <c r="CM440" s="40"/>
      <c r="CN440" s="40"/>
      <c r="CO440" s="40"/>
      <c r="CP440" s="40"/>
      <c r="CQ440" s="40"/>
      <c r="CR440" s="40"/>
      <c r="CS440" s="40"/>
      <c r="CT440" s="40"/>
      <c r="CU440" s="40"/>
      <c r="CV440" s="40"/>
      <c r="CW440" s="40"/>
      <c r="CX440" s="40"/>
      <c r="CY440" s="40"/>
      <c r="CZ440" s="40"/>
      <c r="DA440" s="40"/>
      <c r="DB440" s="40"/>
      <c r="DC440" s="40"/>
    </row>
    <row r="441" spans="2:107" s="5" customFormat="1" ht="30" customHeight="1" x14ac:dyDescent="0.2">
      <c r="B441" s="83"/>
      <c r="C441" s="86"/>
      <c r="D441" s="87"/>
      <c r="E441" s="89"/>
      <c r="F441" s="117"/>
      <c r="G441" s="118"/>
      <c r="H441" s="91"/>
      <c r="I441" s="94"/>
      <c r="J441" s="95"/>
      <c r="K441" s="81"/>
      <c r="L441" s="100"/>
      <c r="M441" s="101"/>
      <c r="N441" s="101"/>
      <c r="O441" s="102" t="str">
        <f t="shared" si="56"/>
        <v/>
      </c>
      <c r="P441" s="100"/>
      <c r="Q441" s="101"/>
      <c r="R441" s="101"/>
      <c r="S441" s="102" t="str">
        <f t="shared" si="57"/>
        <v/>
      </c>
      <c r="T441" s="104" t="str">
        <f t="shared" si="58"/>
        <v/>
      </c>
      <c r="U441" s="105" t="str">
        <f t="shared" si="59"/>
        <v xml:space="preserve">   </v>
      </c>
      <c r="V441" s="106" t="str">
        <f>IF(E441=0," ",IF(E441="H",IF(H441&lt;2000,VLOOKUP(K441,Minimas!$A$15:$G$29,7),IF(AND(H441&gt;1999,H441&lt;2003),VLOOKUP(K441,Minimas!$A$15:$G$29,6),IF(AND(H441&gt;2002,H441&lt;2005),VLOOKUP(K441,Minimas!$A$15:$G$29,5),IF(AND(H441&gt;2004,H441&lt;2007),VLOOKUP(K441,Minimas!$A$15:$G$29,4),VLOOKUP(K441,Minimas!$A$15:$G$29,3))))),IF(H441&lt;2000,VLOOKUP(K441,Minimas!$H$15:$N$29,7),IF(AND(H441&gt;1999,H441&lt;2003),VLOOKUP(K441,Minimas!$H$15:$N$29,6),IF(AND(H441&gt;2002,H441&lt;2005),VLOOKUP(K441,Minimas!$H$15:$N$29,5),IF(AND(H441&gt;2004,H441&lt;2007),VLOOKUP(K441,Minimas!$H$15:$N$29,4),VLOOKUP(K441,Minimas!$H$15:$N$29,3)))))))</f>
        <v xml:space="preserve"> </v>
      </c>
      <c r="W441" s="107" t="str">
        <f t="shared" si="60"/>
        <v/>
      </c>
      <c r="X441" s="42"/>
      <c r="Y441" s="42"/>
      <c r="AB441" s="113" t="e">
        <f>T441-HLOOKUP(V441,Minimas!$C$3:$CD$12,2,FALSE)</f>
        <v>#VALUE!</v>
      </c>
      <c r="AC441" s="113" t="e">
        <f>T441-HLOOKUP(V441,Minimas!$C$3:$CD$12,3,FALSE)</f>
        <v>#VALUE!</v>
      </c>
      <c r="AD441" s="113" t="e">
        <f>T441-HLOOKUP(V441,Minimas!$C$3:$CD$12,4,FALSE)</f>
        <v>#VALUE!</v>
      </c>
      <c r="AE441" s="113" t="e">
        <f>T441-HLOOKUP(V441,Minimas!$C$3:$CD$12,5,FALSE)</f>
        <v>#VALUE!</v>
      </c>
      <c r="AF441" s="113" t="e">
        <f>T441-HLOOKUP(V441,Minimas!$C$3:$CD$12,6,FALSE)</f>
        <v>#VALUE!</v>
      </c>
      <c r="AG441" s="113" t="e">
        <f>T441-HLOOKUP(V441,Minimas!$C$3:$CD$12,7,FALSE)</f>
        <v>#VALUE!</v>
      </c>
      <c r="AH441" s="113" t="e">
        <f>T441-HLOOKUP(V441,Minimas!$C$3:$CD$12,8,FALSE)</f>
        <v>#VALUE!</v>
      </c>
      <c r="AI441" s="113" t="e">
        <f>T441-HLOOKUP(V441,Minimas!$C$3:$CD$12,9,FALSE)</f>
        <v>#VALUE!</v>
      </c>
      <c r="AJ441" s="113" t="e">
        <f>T441-HLOOKUP(V441,Minimas!$C$3:$CD$12,10,FALSE)</f>
        <v>#VALUE!</v>
      </c>
      <c r="AK441" s="114" t="str">
        <f t="shared" si="61"/>
        <v xml:space="preserve"> </v>
      </c>
      <c r="AL441" s="114"/>
      <c r="AM441" s="114" t="str">
        <f t="shared" si="62"/>
        <v xml:space="preserve"> </v>
      </c>
      <c r="AN441" s="114" t="str">
        <f t="shared" si="63"/>
        <v xml:space="preserve"> </v>
      </c>
      <c r="AO441" s="40"/>
      <c r="AP441" s="40"/>
      <c r="AQ441" s="40"/>
      <c r="AR441" s="40"/>
      <c r="AS441" s="40"/>
      <c r="AT441" s="40"/>
      <c r="AU441" s="40"/>
      <c r="AV441" s="40"/>
      <c r="AW441" s="40"/>
      <c r="AX441" s="40"/>
      <c r="AY441" s="40"/>
      <c r="AZ441" s="40"/>
      <c r="BA441" s="40"/>
      <c r="BB441" s="40"/>
      <c r="BC441" s="40"/>
      <c r="BD441" s="40"/>
      <c r="BE441" s="40"/>
      <c r="BF441" s="40"/>
      <c r="BG441" s="40"/>
      <c r="BH441" s="40"/>
      <c r="BI441" s="40"/>
      <c r="BJ441" s="40"/>
      <c r="BK441" s="40"/>
      <c r="BL441" s="40"/>
      <c r="BM441" s="40"/>
      <c r="BN441" s="40"/>
      <c r="BO441" s="40"/>
      <c r="BP441" s="40"/>
      <c r="BQ441" s="40"/>
      <c r="BR441" s="40"/>
      <c r="BS441" s="40"/>
      <c r="BT441" s="40"/>
      <c r="BU441" s="40"/>
      <c r="BV441" s="40"/>
      <c r="BW441" s="40"/>
      <c r="BX441" s="40"/>
      <c r="BY441" s="40"/>
      <c r="BZ441" s="40"/>
      <c r="CA441" s="40"/>
      <c r="CB441" s="40"/>
      <c r="CC441" s="40"/>
      <c r="CD441" s="40"/>
      <c r="CE441" s="40"/>
      <c r="CF441" s="40"/>
      <c r="CG441" s="40"/>
      <c r="CH441" s="40"/>
      <c r="CI441" s="40"/>
      <c r="CJ441" s="40"/>
      <c r="CK441" s="40"/>
      <c r="CL441" s="40"/>
      <c r="CM441" s="40"/>
      <c r="CN441" s="40"/>
      <c r="CO441" s="40"/>
      <c r="CP441" s="40"/>
      <c r="CQ441" s="40"/>
      <c r="CR441" s="40"/>
      <c r="CS441" s="40"/>
      <c r="CT441" s="40"/>
      <c r="CU441" s="40"/>
      <c r="CV441" s="40"/>
      <c r="CW441" s="40"/>
      <c r="CX441" s="40"/>
      <c r="CY441" s="40"/>
      <c r="CZ441" s="40"/>
      <c r="DA441" s="40"/>
      <c r="DB441" s="40"/>
      <c r="DC441" s="40"/>
    </row>
    <row r="442" spans="2:107" s="5" customFormat="1" ht="30" customHeight="1" x14ac:dyDescent="0.2">
      <c r="B442" s="83"/>
      <c r="C442" s="86"/>
      <c r="D442" s="87"/>
      <c r="E442" s="89"/>
      <c r="F442" s="117"/>
      <c r="G442" s="118"/>
      <c r="H442" s="91"/>
      <c r="I442" s="94"/>
      <c r="J442" s="95"/>
      <c r="K442" s="81"/>
      <c r="L442" s="100"/>
      <c r="M442" s="101"/>
      <c r="N442" s="101"/>
      <c r="O442" s="102" t="str">
        <f t="shared" si="56"/>
        <v/>
      </c>
      <c r="P442" s="100"/>
      <c r="Q442" s="101"/>
      <c r="R442" s="101"/>
      <c r="S442" s="102" t="str">
        <f t="shared" si="57"/>
        <v/>
      </c>
      <c r="T442" s="104" t="str">
        <f t="shared" si="58"/>
        <v/>
      </c>
      <c r="U442" s="105" t="str">
        <f t="shared" si="59"/>
        <v xml:space="preserve">   </v>
      </c>
      <c r="V442" s="106" t="str">
        <f>IF(E442=0," ",IF(E442="H",IF(H442&lt;2000,VLOOKUP(K442,Minimas!$A$15:$G$29,7),IF(AND(H442&gt;1999,H442&lt;2003),VLOOKUP(K442,Minimas!$A$15:$G$29,6),IF(AND(H442&gt;2002,H442&lt;2005),VLOOKUP(K442,Minimas!$A$15:$G$29,5),IF(AND(H442&gt;2004,H442&lt;2007),VLOOKUP(K442,Minimas!$A$15:$G$29,4),VLOOKUP(K442,Minimas!$A$15:$G$29,3))))),IF(H442&lt;2000,VLOOKUP(K442,Minimas!$H$15:$N$29,7),IF(AND(H442&gt;1999,H442&lt;2003),VLOOKUP(K442,Minimas!$H$15:$N$29,6),IF(AND(H442&gt;2002,H442&lt;2005),VLOOKUP(K442,Minimas!$H$15:$N$29,5),IF(AND(H442&gt;2004,H442&lt;2007),VLOOKUP(K442,Minimas!$H$15:$N$29,4),VLOOKUP(K442,Minimas!$H$15:$N$29,3)))))))</f>
        <v xml:space="preserve"> </v>
      </c>
      <c r="W442" s="107" t="str">
        <f t="shared" si="60"/>
        <v/>
      </c>
      <c r="X442" s="42"/>
      <c r="Y442" s="42"/>
      <c r="AB442" s="113" t="e">
        <f>T442-HLOOKUP(V442,Minimas!$C$3:$CD$12,2,FALSE)</f>
        <v>#VALUE!</v>
      </c>
      <c r="AC442" s="113" t="e">
        <f>T442-HLOOKUP(V442,Minimas!$C$3:$CD$12,3,FALSE)</f>
        <v>#VALUE!</v>
      </c>
      <c r="AD442" s="113" t="e">
        <f>T442-HLOOKUP(V442,Minimas!$C$3:$CD$12,4,FALSE)</f>
        <v>#VALUE!</v>
      </c>
      <c r="AE442" s="113" t="e">
        <f>T442-HLOOKUP(V442,Minimas!$C$3:$CD$12,5,FALSE)</f>
        <v>#VALUE!</v>
      </c>
      <c r="AF442" s="113" t="e">
        <f>T442-HLOOKUP(V442,Minimas!$C$3:$CD$12,6,FALSE)</f>
        <v>#VALUE!</v>
      </c>
      <c r="AG442" s="113" t="e">
        <f>T442-HLOOKUP(V442,Minimas!$C$3:$CD$12,7,FALSE)</f>
        <v>#VALUE!</v>
      </c>
      <c r="AH442" s="113" t="e">
        <f>T442-HLOOKUP(V442,Minimas!$C$3:$CD$12,8,FALSE)</f>
        <v>#VALUE!</v>
      </c>
      <c r="AI442" s="113" t="e">
        <f>T442-HLOOKUP(V442,Minimas!$C$3:$CD$12,9,FALSE)</f>
        <v>#VALUE!</v>
      </c>
      <c r="AJ442" s="113" t="e">
        <f>T442-HLOOKUP(V442,Minimas!$C$3:$CD$12,10,FALSE)</f>
        <v>#VALUE!</v>
      </c>
      <c r="AK442" s="114" t="str">
        <f t="shared" si="61"/>
        <v xml:space="preserve"> </v>
      </c>
      <c r="AL442" s="114"/>
      <c r="AM442" s="114" t="str">
        <f t="shared" si="62"/>
        <v xml:space="preserve"> </v>
      </c>
      <c r="AN442" s="114" t="str">
        <f t="shared" si="63"/>
        <v xml:space="preserve"> </v>
      </c>
      <c r="AO442" s="40"/>
      <c r="AP442" s="40"/>
      <c r="AQ442" s="40"/>
      <c r="AR442" s="40"/>
      <c r="AS442" s="40"/>
      <c r="AT442" s="40"/>
      <c r="AU442" s="40"/>
      <c r="AV442" s="40"/>
      <c r="AW442" s="40"/>
      <c r="AX442" s="40"/>
      <c r="AY442" s="40"/>
      <c r="AZ442" s="40"/>
      <c r="BA442" s="40"/>
      <c r="BB442" s="40"/>
      <c r="BC442" s="40"/>
      <c r="BD442" s="40"/>
      <c r="BE442" s="40"/>
      <c r="BF442" s="40"/>
      <c r="BG442" s="40"/>
      <c r="BH442" s="40"/>
      <c r="BI442" s="40"/>
      <c r="BJ442" s="40"/>
      <c r="BK442" s="40"/>
      <c r="BL442" s="40"/>
      <c r="BM442" s="40"/>
      <c r="BN442" s="40"/>
      <c r="BO442" s="40"/>
      <c r="BP442" s="40"/>
      <c r="BQ442" s="40"/>
      <c r="BR442" s="40"/>
      <c r="BS442" s="40"/>
      <c r="BT442" s="40"/>
      <c r="BU442" s="40"/>
      <c r="BV442" s="40"/>
      <c r="BW442" s="40"/>
      <c r="BX442" s="40"/>
      <c r="BY442" s="40"/>
      <c r="BZ442" s="40"/>
      <c r="CA442" s="40"/>
      <c r="CB442" s="40"/>
      <c r="CC442" s="40"/>
      <c r="CD442" s="40"/>
      <c r="CE442" s="40"/>
      <c r="CF442" s="40"/>
      <c r="CG442" s="40"/>
      <c r="CH442" s="40"/>
      <c r="CI442" s="40"/>
      <c r="CJ442" s="40"/>
      <c r="CK442" s="40"/>
      <c r="CL442" s="40"/>
      <c r="CM442" s="40"/>
      <c r="CN442" s="40"/>
      <c r="CO442" s="40"/>
      <c r="CP442" s="40"/>
      <c r="CQ442" s="40"/>
      <c r="CR442" s="40"/>
      <c r="CS442" s="40"/>
      <c r="CT442" s="40"/>
      <c r="CU442" s="40"/>
      <c r="CV442" s="40"/>
      <c r="CW442" s="40"/>
      <c r="CX442" s="40"/>
      <c r="CY442" s="40"/>
      <c r="CZ442" s="40"/>
      <c r="DA442" s="40"/>
      <c r="DB442" s="40"/>
      <c r="DC442" s="40"/>
    </row>
    <row r="443" spans="2:107" s="5" customFormat="1" ht="30" customHeight="1" x14ac:dyDescent="0.2">
      <c r="B443" s="83"/>
      <c r="C443" s="86"/>
      <c r="D443" s="87"/>
      <c r="E443" s="89"/>
      <c r="F443" s="117"/>
      <c r="G443" s="118"/>
      <c r="H443" s="91"/>
      <c r="I443" s="94"/>
      <c r="J443" s="95"/>
      <c r="K443" s="81"/>
      <c r="L443" s="100"/>
      <c r="M443" s="101"/>
      <c r="N443" s="101"/>
      <c r="O443" s="102" t="str">
        <f t="shared" si="56"/>
        <v/>
      </c>
      <c r="P443" s="100"/>
      <c r="Q443" s="101"/>
      <c r="R443" s="101"/>
      <c r="S443" s="102" t="str">
        <f t="shared" si="57"/>
        <v/>
      </c>
      <c r="T443" s="104" t="str">
        <f t="shared" si="58"/>
        <v/>
      </c>
      <c r="U443" s="105" t="str">
        <f t="shared" si="59"/>
        <v xml:space="preserve">   </v>
      </c>
      <c r="V443" s="106" t="str">
        <f>IF(E443=0," ",IF(E443="H",IF(H443&lt;2000,VLOOKUP(K443,Minimas!$A$15:$G$29,7),IF(AND(H443&gt;1999,H443&lt;2003),VLOOKUP(K443,Minimas!$A$15:$G$29,6),IF(AND(H443&gt;2002,H443&lt;2005),VLOOKUP(K443,Minimas!$A$15:$G$29,5),IF(AND(H443&gt;2004,H443&lt;2007),VLOOKUP(K443,Minimas!$A$15:$G$29,4),VLOOKUP(K443,Minimas!$A$15:$G$29,3))))),IF(H443&lt;2000,VLOOKUP(K443,Minimas!$H$15:$N$29,7),IF(AND(H443&gt;1999,H443&lt;2003),VLOOKUP(K443,Minimas!$H$15:$N$29,6),IF(AND(H443&gt;2002,H443&lt;2005),VLOOKUP(K443,Minimas!$H$15:$N$29,5),IF(AND(H443&gt;2004,H443&lt;2007),VLOOKUP(K443,Minimas!$H$15:$N$29,4),VLOOKUP(K443,Minimas!$H$15:$N$29,3)))))))</f>
        <v xml:space="preserve"> </v>
      </c>
      <c r="W443" s="107" t="str">
        <f t="shared" si="60"/>
        <v/>
      </c>
      <c r="X443" s="42"/>
      <c r="Y443" s="42"/>
      <c r="AB443" s="113" t="e">
        <f>T443-HLOOKUP(V443,Minimas!$C$3:$CD$12,2,FALSE)</f>
        <v>#VALUE!</v>
      </c>
      <c r="AC443" s="113" t="e">
        <f>T443-HLOOKUP(V443,Minimas!$C$3:$CD$12,3,FALSE)</f>
        <v>#VALUE!</v>
      </c>
      <c r="AD443" s="113" t="e">
        <f>T443-HLOOKUP(V443,Minimas!$C$3:$CD$12,4,FALSE)</f>
        <v>#VALUE!</v>
      </c>
      <c r="AE443" s="113" t="e">
        <f>T443-HLOOKUP(V443,Minimas!$C$3:$CD$12,5,FALSE)</f>
        <v>#VALUE!</v>
      </c>
      <c r="AF443" s="113" t="e">
        <f>T443-HLOOKUP(V443,Minimas!$C$3:$CD$12,6,FALSE)</f>
        <v>#VALUE!</v>
      </c>
      <c r="AG443" s="113" t="e">
        <f>T443-HLOOKUP(V443,Minimas!$C$3:$CD$12,7,FALSE)</f>
        <v>#VALUE!</v>
      </c>
      <c r="AH443" s="113" t="e">
        <f>T443-HLOOKUP(V443,Minimas!$C$3:$CD$12,8,FALSE)</f>
        <v>#VALUE!</v>
      </c>
      <c r="AI443" s="113" t="e">
        <f>T443-HLOOKUP(V443,Minimas!$C$3:$CD$12,9,FALSE)</f>
        <v>#VALUE!</v>
      </c>
      <c r="AJ443" s="113" t="e">
        <f>T443-HLOOKUP(V443,Minimas!$C$3:$CD$12,10,FALSE)</f>
        <v>#VALUE!</v>
      </c>
      <c r="AK443" s="114" t="str">
        <f t="shared" si="61"/>
        <v xml:space="preserve"> </v>
      </c>
      <c r="AL443" s="114"/>
      <c r="AM443" s="114" t="str">
        <f t="shared" si="62"/>
        <v xml:space="preserve"> </v>
      </c>
      <c r="AN443" s="114" t="str">
        <f t="shared" si="63"/>
        <v xml:space="preserve"> </v>
      </c>
      <c r="AO443" s="40"/>
      <c r="AP443" s="40"/>
      <c r="AQ443" s="40"/>
      <c r="AR443" s="40"/>
      <c r="AS443" s="40"/>
      <c r="AT443" s="40"/>
      <c r="AU443" s="40"/>
      <c r="AV443" s="40"/>
      <c r="AW443" s="40"/>
      <c r="AX443" s="40"/>
      <c r="AY443" s="40"/>
      <c r="AZ443" s="40"/>
      <c r="BA443" s="40"/>
      <c r="BB443" s="40"/>
      <c r="BC443" s="40"/>
      <c r="BD443" s="40"/>
      <c r="BE443" s="40"/>
      <c r="BF443" s="40"/>
      <c r="BG443" s="40"/>
      <c r="BH443" s="40"/>
      <c r="BI443" s="40"/>
      <c r="BJ443" s="40"/>
      <c r="BK443" s="40"/>
      <c r="BL443" s="40"/>
      <c r="BM443" s="40"/>
      <c r="BN443" s="40"/>
      <c r="BO443" s="40"/>
      <c r="BP443" s="40"/>
      <c r="BQ443" s="40"/>
      <c r="BR443" s="40"/>
      <c r="BS443" s="40"/>
      <c r="BT443" s="40"/>
      <c r="BU443" s="40"/>
      <c r="BV443" s="40"/>
      <c r="BW443" s="40"/>
      <c r="BX443" s="40"/>
      <c r="BY443" s="40"/>
      <c r="BZ443" s="40"/>
      <c r="CA443" s="40"/>
      <c r="CB443" s="40"/>
      <c r="CC443" s="40"/>
      <c r="CD443" s="40"/>
      <c r="CE443" s="40"/>
      <c r="CF443" s="40"/>
      <c r="CG443" s="40"/>
      <c r="CH443" s="40"/>
      <c r="CI443" s="40"/>
      <c r="CJ443" s="40"/>
      <c r="CK443" s="40"/>
      <c r="CL443" s="40"/>
      <c r="CM443" s="40"/>
      <c r="CN443" s="40"/>
      <c r="CO443" s="40"/>
      <c r="CP443" s="40"/>
      <c r="CQ443" s="40"/>
      <c r="CR443" s="40"/>
      <c r="CS443" s="40"/>
      <c r="CT443" s="40"/>
      <c r="CU443" s="40"/>
      <c r="CV443" s="40"/>
      <c r="CW443" s="40"/>
      <c r="CX443" s="40"/>
      <c r="CY443" s="40"/>
      <c r="CZ443" s="40"/>
      <c r="DA443" s="40"/>
      <c r="DB443" s="40"/>
      <c r="DC443" s="40"/>
    </row>
    <row r="444" spans="2:107" s="5" customFormat="1" ht="30" customHeight="1" x14ac:dyDescent="0.2">
      <c r="B444" s="83"/>
      <c r="C444" s="86"/>
      <c r="D444" s="87"/>
      <c r="E444" s="89"/>
      <c r="F444" s="117"/>
      <c r="G444" s="118"/>
      <c r="H444" s="91"/>
      <c r="I444" s="94"/>
      <c r="J444" s="95"/>
      <c r="K444" s="81"/>
      <c r="L444" s="100"/>
      <c r="M444" s="101"/>
      <c r="N444" s="101"/>
      <c r="O444" s="102" t="str">
        <f t="shared" si="56"/>
        <v/>
      </c>
      <c r="P444" s="100"/>
      <c r="Q444" s="101"/>
      <c r="R444" s="101"/>
      <c r="S444" s="102" t="str">
        <f t="shared" si="57"/>
        <v/>
      </c>
      <c r="T444" s="104" t="str">
        <f t="shared" si="58"/>
        <v/>
      </c>
      <c r="U444" s="105" t="str">
        <f t="shared" si="59"/>
        <v xml:space="preserve">   </v>
      </c>
      <c r="V444" s="106" t="str">
        <f>IF(E444=0," ",IF(E444="H",IF(H444&lt;2000,VLOOKUP(K444,Minimas!$A$15:$G$29,7),IF(AND(H444&gt;1999,H444&lt;2003),VLOOKUP(K444,Minimas!$A$15:$G$29,6),IF(AND(H444&gt;2002,H444&lt;2005),VLOOKUP(K444,Minimas!$A$15:$G$29,5),IF(AND(H444&gt;2004,H444&lt;2007),VLOOKUP(K444,Minimas!$A$15:$G$29,4),VLOOKUP(K444,Minimas!$A$15:$G$29,3))))),IF(H444&lt;2000,VLOOKUP(K444,Minimas!$H$15:$N$29,7),IF(AND(H444&gt;1999,H444&lt;2003),VLOOKUP(K444,Minimas!$H$15:$N$29,6),IF(AND(H444&gt;2002,H444&lt;2005),VLOOKUP(K444,Minimas!$H$15:$N$29,5),IF(AND(H444&gt;2004,H444&lt;2007),VLOOKUP(K444,Minimas!$H$15:$N$29,4),VLOOKUP(K444,Minimas!$H$15:$N$29,3)))))))</f>
        <v xml:space="preserve"> </v>
      </c>
      <c r="W444" s="107" t="str">
        <f t="shared" si="60"/>
        <v/>
      </c>
      <c r="X444" s="42"/>
      <c r="Y444" s="42"/>
      <c r="AB444" s="113" t="e">
        <f>T444-HLOOKUP(V444,Minimas!$C$3:$CD$12,2,FALSE)</f>
        <v>#VALUE!</v>
      </c>
      <c r="AC444" s="113" t="e">
        <f>T444-HLOOKUP(V444,Minimas!$C$3:$CD$12,3,FALSE)</f>
        <v>#VALUE!</v>
      </c>
      <c r="AD444" s="113" t="e">
        <f>T444-HLOOKUP(V444,Minimas!$C$3:$CD$12,4,FALSE)</f>
        <v>#VALUE!</v>
      </c>
      <c r="AE444" s="113" t="e">
        <f>T444-HLOOKUP(V444,Minimas!$C$3:$CD$12,5,FALSE)</f>
        <v>#VALUE!</v>
      </c>
      <c r="AF444" s="113" t="e">
        <f>T444-HLOOKUP(V444,Minimas!$C$3:$CD$12,6,FALSE)</f>
        <v>#VALUE!</v>
      </c>
      <c r="AG444" s="113" t="e">
        <f>T444-HLOOKUP(V444,Minimas!$C$3:$CD$12,7,FALSE)</f>
        <v>#VALUE!</v>
      </c>
      <c r="AH444" s="113" t="e">
        <f>T444-HLOOKUP(V444,Minimas!$C$3:$CD$12,8,FALSE)</f>
        <v>#VALUE!</v>
      </c>
      <c r="AI444" s="113" t="e">
        <f>T444-HLOOKUP(V444,Minimas!$C$3:$CD$12,9,FALSE)</f>
        <v>#VALUE!</v>
      </c>
      <c r="AJ444" s="113" t="e">
        <f>T444-HLOOKUP(V444,Minimas!$C$3:$CD$12,10,FALSE)</f>
        <v>#VALUE!</v>
      </c>
      <c r="AK444" s="114" t="str">
        <f t="shared" si="61"/>
        <v xml:space="preserve"> </v>
      </c>
      <c r="AL444" s="114"/>
      <c r="AM444" s="114" t="str">
        <f t="shared" si="62"/>
        <v xml:space="preserve"> </v>
      </c>
      <c r="AN444" s="114" t="str">
        <f t="shared" si="63"/>
        <v xml:space="preserve"> </v>
      </c>
      <c r="AO444" s="40"/>
      <c r="AP444" s="40"/>
      <c r="AQ444" s="40"/>
      <c r="AR444" s="40"/>
      <c r="AS444" s="40"/>
      <c r="AT444" s="40"/>
      <c r="AU444" s="40"/>
      <c r="AV444" s="40"/>
      <c r="AW444" s="40"/>
      <c r="AX444" s="40"/>
      <c r="AY444" s="40"/>
      <c r="AZ444" s="40"/>
      <c r="BA444" s="40"/>
      <c r="BB444" s="40"/>
      <c r="BC444" s="40"/>
      <c r="BD444" s="40"/>
      <c r="BE444" s="40"/>
      <c r="BF444" s="40"/>
      <c r="BG444" s="40"/>
      <c r="BH444" s="40"/>
      <c r="BI444" s="40"/>
      <c r="BJ444" s="40"/>
      <c r="BK444" s="40"/>
      <c r="BL444" s="40"/>
      <c r="BM444" s="40"/>
      <c r="BN444" s="40"/>
      <c r="BO444" s="40"/>
      <c r="BP444" s="40"/>
      <c r="BQ444" s="40"/>
      <c r="BR444" s="40"/>
      <c r="BS444" s="40"/>
      <c r="BT444" s="40"/>
      <c r="BU444" s="40"/>
      <c r="BV444" s="40"/>
      <c r="BW444" s="40"/>
      <c r="BX444" s="40"/>
      <c r="BY444" s="40"/>
      <c r="BZ444" s="40"/>
      <c r="CA444" s="40"/>
      <c r="CB444" s="40"/>
      <c r="CC444" s="40"/>
      <c r="CD444" s="40"/>
      <c r="CE444" s="40"/>
      <c r="CF444" s="40"/>
      <c r="CG444" s="40"/>
      <c r="CH444" s="40"/>
      <c r="CI444" s="40"/>
      <c r="CJ444" s="40"/>
      <c r="CK444" s="40"/>
      <c r="CL444" s="40"/>
      <c r="CM444" s="40"/>
      <c r="CN444" s="40"/>
      <c r="CO444" s="40"/>
      <c r="CP444" s="40"/>
      <c r="CQ444" s="40"/>
      <c r="CR444" s="40"/>
      <c r="CS444" s="40"/>
      <c r="CT444" s="40"/>
      <c r="CU444" s="40"/>
      <c r="CV444" s="40"/>
      <c r="CW444" s="40"/>
      <c r="CX444" s="40"/>
      <c r="CY444" s="40"/>
      <c r="CZ444" s="40"/>
      <c r="DA444" s="40"/>
      <c r="DB444" s="40"/>
      <c r="DC444" s="40"/>
    </row>
    <row r="445" spans="2:107" s="5" customFormat="1" ht="30" customHeight="1" x14ac:dyDescent="0.2">
      <c r="B445" s="83"/>
      <c r="C445" s="86"/>
      <c r="D445" s="87"/>
      <c r="E445" s="89"/>
      <c r="F445" s="117"/>
      <c r="G445" s="118"/>
      <c r="H445" s="91"/>
      <c r="I445" s="94"/>
      <c r="J445" s="95"/>
      <c r="K445" s="81"/>
      <c r="L445" s="100"/>
      <c r="M445" s="101"/>
      <c r="N445" s="101"/>
      <c r="O445" s="102" t="str">
        <f t="shared" si="56"/>
        <v/>
      </c>
      <c r="P445" s="100"/>
      <c r="Q445" s="101"/>
      <c r="R445" s="101"/>
      <c r="S445" s="102" t="str">
        <f t="shared" si="57"/>
        <v/>
      </c>
      <c r="T445" s="104" t="str">
        <f t="shared" si="58"/>
        <v/>
      </c>
      <c r="U445" s="105" t="str">
        <f t="shared" si="59"/>
        <v xml:space="preserve">   </v>
      </c>
      <c r="V445" s="106" t="str">
        <f>IF(E445=0," ",IF(E445="H",IF(H445&lt;2000,VLOOKUP(K445,Minimas!$A$15:$G$29,7),IF(AND(H445&gt;1999,H445&lt;2003),VLOOKUP(K445,Minimas!$A$15:$G$29,6),IF(AND(H445&gt;2002,H445&lt;2005),VLOOKUP(K445,Minimas!$A$15:$G$29,5),IF(AND(H445&gt;2004,H445&lt;2007),VLOOKUP(K445,Minimas!$A$15:$G$29,4),VLOOKUP(K445,Minimas!$A$15:$G$29,3))))),IF(H445&lt;2000,VLOOKUP(K445,Minimas!$H$15:$N$29,7),IF(AND(H445&gt;1999,H445&lt;2003),VLOOKUP(K445,Minimas!$H$15:$N$29,6),IF(AND(H445&gt;2002,H445&lt;2005),VLOOKUP(K445,Minimas!$H$15:$N$29,5),IF(AND(H445&gt;2004,H445&lt;2007),VLOOKUP(K445,Minimas!$H$15:$N$29,4),VLOOKUP(K445,Minimas!$H$15:$N$29,3)))))))</f>
        <v xml:space="preserve"> </v>
      </c>
      <c r="W445" s="107" t="str">
        <f t="shared" si="60"/>
        <v/>
      </c>
      <c r="X445" s="42"/>
      <c r="Y445" s="42"/>
      <c r="AB445" s="113" t="e">
        <f>T445-HLOOKUP(V445,Minimas!$C$3:$CD$12,2,FALSE)</f>
        <v>#VALUE!</v>
      </c>
      <c r="AC445" s="113" t="e">
        <f>T445-HLOOKUP(V445,Minimas!$C$3:$CD$12,3,FALSE)</f>
        <v>#VALUE!</v>
      </c>
      <c r="AD445" s="113" t="e">
        <f>T445-HLOOKUP(V445,Minimas!$C$3:$CD$12,4,FALSE)</f>
        <v>#VALUE!</v>
      </c>
      <c r="AE445" s="113" t="e">
        <f>T445-HLOOKUP(V445,Minimas!$C$3:$CD$12,5,FALSE)</f>
        <v>#VALUE!</v>
      </c>
      <c r="AF445" s="113" t="e">
        <f>T445-HLOOKUP(V445,Minimas!$C$3:$CD$12,6,FALSE)</f>
        <v>#VALUE!</v>
      </c>
      <c r="AG445" s="113" t="e">
        <f>T445-HLOOKUP(V445,Minimas!$C$3:$CD$12,7,FALSE)</f>
        <v>#VALUE!</v>
      </c>
      <c r="AH445" s="113" t="e">
        <f>T445-HLOOKUP(V445,Minimas!$C$3:$CD$12,8,FALSE)</f>
        <v>#VALUE!</v>
      </c>
      <c r="AI445" s="113" t="e">
        <f>T445-HLOOKUP(V445,Minimas!$C$3:$CD$12,9,FALSE)</f>
        <v>#VALUE!</v>
      </c>
      <c r="AJ445" s="113" t="e">
        <f>T445-HLOOKUP(V445,Minimas!$C$3:$CD$12,10,FALSE)</f>
        <v>#VALUE!</v>
      </c>
      <c r="AK445" s="114" t="str">
        <f t="shared" si="61"/>
        <v xml:space="preserve"> </v>
      </c>
      <c r="AL445" s="114"/>
      <c r="AM445" s="114" t="str">
        <f t="shared" si="62"/>
        <v xml:space="preserve"> </v>
      </c>
      <c r="AN445" s="114" t="str">
        <f t="shared" si="63"/>
        <v xml:space="preserve"> </v>
      </c>
      <c r="AO445" s="40"/>
      <c r="AP445" s="40"/>
      <c r="AQ445" s="40"/>
      <c r="AR445" s="40"/>
      <c r="AS445" s="40"/>
      <c r="AT445" s="40"/>
      <c r="AU445" s="40"/>
      <c r="AV445" s="40"/>
      <c r="AW445" s="40"/>
      <c r="AX445" s="40"/>
      <c r="AY445" s="40"/>
      <c r="AZ445" s="40"/>
      <c r="BA445" s="40"/>
      <c r="BB445" s="40"/>
      <c r="BC445" s="40"/>
      <c r="BD445" s="40"/>
      <c r="BE445" s="40"/>
      <c r="BF445" s="40"/>
      <c r="BG445" s="40"/>
      <c r="BH445" s="40"/>
      <c r="BI445" s="40"/>
      <c r="BJ445" s="40"/>
      <c r="BK445" s="40"/>
      <c r="BL445" s="40"/>
      <c r="BM445" s="40"/>
      <c r="BN445" s="40"/>
      <c r="BO445" s="40"/>
      <c r="BP445" s="40"/>
      <c r="BQ445" s="40"/>
      <c r="BR445" s="40"/>
      <c r="BS445" s="40"/>
      <c r="BT445" s="40"/>
      <c r="BU445" s="40"/>
      <c r="BV445" s="40"/>
      <c r="BW445" s="40"/>
      <c r="BX445" s="40"/>
      <c r="BY445" s="40"/>
      <c r="BZ445" s="40"/>
      <c r="CA445" s="40"/>
      <c r="CB445" s="40"/>
      <c r="CC445" s="40"/>
      <c r="CD445" s="40"/>
      <c r="CE445" s="40"/>
      <c r="CF445" s="40"/>
      <c r="CG445" s="40"/>
      <c r="CH445" s="40"/>
      <c r="CI445" s="40"/>
      <c r="CJ445" s="40"/>
      <c r="CK445" s="40"/>
      <c r="CL445" s="40"/>
      <c r="CM445" s="40"/>
      <c r="CN445" s="40"/>
      <c r="CO445" s="40"/>
      <c r="CP445" s="40"/>
      <c r="CQ445" s="40"/>
      <c r="CR445" s="40"/>
      <c r="CS445" s="40"/>
      <c r="CT445" s="40"/>
      <c r="CU445" s="40"/>
      <c r="CV445" s="40"/>
      <c r="CW445" s="40"/>
      <c r="CX445" s="40"/>
      <c r="CY445" s="40"/>
      <c r="CZ445" s="40"/>
      <c r="DA445" s="40"/>
      <c r="DB445" s="40"/>
      <c r="DC445" s="40"/>
    </row>
    <row r="446" spans="2:107" s="5" customFormat="1" ht="30" customHeight="1" x14ac:dyDescent="0.2">
      <c r="B446" s="83"/>
      <c r="C446" s="86"/>
      <c r="D446" s="87"/>
      <c r="E446" s="89"/>
      <c r="F446" s="117"/>
      <c r="G446" s="118"/>
      <c r="H446" s="91"/>
      <c r="I446" s="94"/>
      <c r="J446" s="95"/>
      <c r="K446" s="81"/>
      <c r="L446" s="100"/>
      <c r="M446" s="101"/>
      <c r="N446" s="101"/>
      <c r="O446" s="102" t="str">
        <f t="shared" si="56"/>
        <v/>
      </c>
      <c r="P446" s="100"/>
      <c r="Q446" s="101"/>
      <c r="R446" s="101"/>
      <c r="S446" s="102" t="str">
        <f t="shared" si="57"/>
        <v/>
      </c>
      <c r="T446" s="104" t="str">
        <f t="shared" si="58"/>
        <v/>
      </c>
      <c r="U446" s="105" t="str">
        <f t="shared" si="59"/>
        <v xml:space="preserve">   </v>
      </c>
      <c r="V446" s="106" t="str">
        <f>IF(E446=0," ",IF(E446="H",IF(H446&lt;2000,VLOOKUP(K446,Minimas!$A$15:$G$29,7),IF(AND(H446&gt;1999,H446&lt;2003),VLOOKUP(K446,Minimas!$A$15:$G$29,6),IF(AND(H446&gt;2002,H446&lt;2005),VLOOKUP(K446,Minimas!$A$15:$G$29,5),IF(AND(H446&gt;2004,H446&lt;2007),VLOOKUP(K446,Minimas!$A$15:$G$29,4),VLOOKUP(K446,Minimas!$A$15:$G$29,3))))),IF(H446&lt;2000,VLOOKUP(K446,Minimas!$H$15:$N$29,7),IF(AND(H446&gt;1999,H446&lt;2003),VLOOKUP(K446,Minimas!$H$15:$N$29,6),IF(AND(H446&gt;2002,H446&lt;2005),VLOOKUP(K446,Minimas!$H$15:$N$29,5),IF(AND(H446&gt;2004,H446&lt;2007),VLOOKUP(K446,Minimas!$H$15:$N$29,4),VLOOKUP(K446,Minimas!$H$15:$N$29,3)))))))</f>
        <v xml:space="preserve"> </v>
      </c>
      <c r="W446" s="107" t="str">
        <f t="shared" si="60"/>
        <v/>
      </c>
      <c r="X446" s="42"/>
      <c r="Y446" s="42"/>
      <c r="AB446" s="113" t="e">
        <f>T446-HLOOKUP(V446,Minimas!$C$3:$CD$12,2,FALSE)</f>
        <v>#VALUE!</v>
      </c>
      <c r="AC446" s="113" t="e">
        <f>T446-HLOOKUP(V446,Minimas!$C$3:$CD$12,3,FALSE)</f>
        <v>#VALUE!</v>
      </c>
      <c r="AD446" s="113" t="e">
        <f>T446-HLOOKUP(V446,Minimas!$C$3:$CD$12,4,FALSE)</f>
        <v>#VALUE!</v>
      </c>
      <c r="AE446" s="113" t="e">
        <f>T446-HLOOKUP(V446,Minimas!$C$3:$CD$12,5,FALSE)</f>
        <v>#VALUE!</v>
      </c>
      <c r="AF446" s="113" t="e">
        <f>T446-HLOOKUP(V446,Minimas!$C$3:$CD$12,6,FALSE)</f>
        <v>#VALUE!</v>
      </c>
      <c r="AG446" s="113" t="e">
        <f>T446-HLOOKUP(V446,Minimas!$C$3:$CD$12,7,FALSE)</f>
        <v>#VALUE!</v>
      </c>
      <c r="AH446" s="113" t="e">
        <f>T446-HLOOKUP(V446,Minimas!$C$3:$CD$12,8,FALSE)</f>
        <v>#VALUE!</v>
      </c>
      <c r="AI446" s="113" t="e">
        <f>T446-HLOOKUP(V446,Minimas!$C$3:$CD$12,9,FALSE)</f>
        <v>#VALUE!</v>
      </c>
      <c r="AJ446" s="113" t="e">
        <f>T446-HLOOKUP(V446,Minimas!$C$3:$CD$12,10,FALSE)</f>
        <v>#VALUE!</v>
      </c>
      <c r="AK446" s="114" t="str">
        <f t="shared" si="61"/>
        <v xml:space="preserve"> </v>
      </c>
      <c r="AL446" s="114"/>
      <c r="AM446" s="114" t="str">
        <f t="shared" si="62"/>
        <v xml:space="preserve"> </v>
      </c>
      <c r="AN446" s="114" t="str">
        <f t="shared" si="63"/>
        <v xml:space="preserve"> </v>
      </c>
      <c r="AO446" s="40"/>
      <c r="AP446" s="40"/>
      <c r="AQ446" s="40"/>
      <c r="AR446" s="40"/>
      <c r="AS446" s="40"/>
      <c r="AT446" s="40"/>
      <c r="AU446" s="40"/>
      <c r="AV446" s="40"/>
      <c r="AW446" s="40"/>
      <c r="AX446" s="40"/>
      <c r="AY446" s="40"/>
      <c r="AZ446" s="40"/>
      <c r="BA446" s="40"/>
      <c r="BB446" s="40"/>
      <c r="BC446" s="40"/>
      <c r="BD446" s="40"/>
      <c r="BE446" s="40"/>
      <c r="BF446" s="40"/>
      <c r="BG446" s="40"/>
      <c r="BH446" s="40"/>
      <c r="BI446" s="40"/>
      <c r="BJ446" s="40"/>
      <c r="BK446" s="40"/>
      <c r="BL446" s="40"/>
      <c r="BM446" s="40"/>
      <c r="BN446" s="40"/>
      <c r="BO446" s="40"/>
      <c r="BP446" s="40"/>
      <c r="BQ446" s="40"/>
      <c r="BR446" s="40"/>
      <c r="BS446" s="40"/>
      <c r="BT446" s="40"/>
      <c r="BU446" s="40"/>
      <c r="BV446" s="40"/>
      <c r="BW446" s="40"/>
      <c r="BX446" s="40"/>
      <c r="BY446" s="40"/>
      <c r="BZ446" s="40"/>
      <c r="CA446" s="40"/>
      <c r="CB446" s="40"/>
      <c r="CC446" s="40"/>
      <c r="CD446" s="40"/>
      <c r="CE446" s="40"/>
      <c r="CF446" s="40"/>
      <c r="CG446" s="40"/>
      <c r="CH446" s="40"/>
      <c r="CI446" s="40"/>
      <c r="CJ446" s="40"/>
      <c r="CK446" s="40"/>
      <c r="CL446" s="40"/>
      <c r="CM446" s="40"/>
      <c r="CN446" s="40"/>
      <c r="CO446" s="40"/>
      <c r="CP446" s="40"/>
      <c r="CQ446" s="40"/>
      <c r="CR446" s="40"/>
      <c r="CS446" s="40"/>
      <c r="CT446" s="40"/>
      <c r="CU446" s="40"/>
      <c r="CV446" s="40"/>
      <c r="CW446" s="40"/>
      <c r="CX446" s="40"/>
      <c r="CY446" s="40"/>
      <c r="CZ446" s="40"/>
      <c r="DA446" s="40"/>
      <c r="DB446" s="40"/>
      <c r="DC446" s="40"/>
    </row>
    <row r="447" spans="2:107" s="5" customFormat="1" ht="30" customHeight="1" x14ac:dyDescent="0.2">
      <c r="B447" s="83"/>
      <c r="C447" s="86"/>
      <c r="D447" s="87"/>
      <c r="E447" s="89"/>
      <c r="F447" s="117"/>
      <c r="G447" s="118"/>
      <c r="H447" s="91"/>
      <c r="I447" s="94"/>
      <c r="J447" s="95"/>
      <c r="K447" s="81"/>
      <c r="L447" s="100"/>
      <c r="M447" s="101"/>
      <c r="N447" s="101"/>
      <c r="O447" s="102" t="str">
        <f t="shared" si="56"/>
        <v/>
      </c>
      <c r="P447" s="100"/>
      <c r="Q447" s="101"/>
      <c r="R447" s="101"/>
      <c r="S447" s="102" t="str">
        <f t="shared" si="57"/>
        <v/>
      </c>
      <c r="T447" s="104" t="str">
        <f t="shared" si="58"/>
        <v/>
      </c>
      <c r="U447" s="105" t="str">
        <f t="shared" si="59"/>
        <v xml:space="preserve">   </v>
      </c>
      <c r="V447" s="106" t="str">
        <f>IF(E447=0," ",IF(E447="H",IF(H447&lt;2000,VLOOKUP(K447,Minimas!$A$15:$G$29,7),IF(AND(H447&gt;1999,H447&lt;2003),VLOOKUP(K447,Minimas!$A$15:$G$29,6),IF(AND(H447&gt;2002,H447&lt;2005),VLOOKUP(K447,Minimas!$A$15:$G$29,5),IF(AND(H447&gt;2004,H447&lt;2007),VLOOKUP(K447,Minimas!$A$15:$G$29,4),VLOOKUP(K447,Minimas!$A$15:$G$29,3))))),IF(H447&lt;2000,VLOOKUP(K447,Minimas!$H$15:$N$29,7),IF(AND(H447&gt;1999,H447&lt;2003),VLOOKUP(K447,Minimas!$H$15:$N$29,6),IF(AND(H447&gt;2002,H447&lt;2005),VLOOKUP(K447,Minimas!$H$15:$N$29,5),IF(AND(H447&gt;2004,H447&lt;2007),VLOOKUP(K447,Minimas!$H$15:$N$29,4),VLOOKUP(K447,Minimas!$H$15:$N$29,3)))))))</f>
        <v xml:space="preserve"> </v>
      </c>
      <c r="W447" s="107" t="str">
        <f t="shared" si="60"/>
        <v/>
      </c>
      <c r="X447" s="42"/>
      <c r="Y447" s="42"/>
      <c r="AB447" s="113" t="e">
        <f>T447-HLOOKUP(V447,Minimas!$C$3:$CD$12,2,FALSE)</f>
        <v>#VALUE!</v>
      </c>
      <c r="AC447" s="113" t="e">
        <f>T447-HLOOKUP(V447,Minimas!$C$3:$CD$12,3,FALSE)</f>
        <v>#VALUE!</v>
      </c>
      <c r="AD447" s="113" t="e">
        <f>T447-HLOOKUP(V447,Minimas!$C$3:$CD$12,4,FALSE)</f>
        <v>#VALUE!</v>
      </c>
      <c r="AE447" s="113" t="e">
        <f>T447-HLOOKUP(V447,Minimas!$C$3:$CD$12,5,FALSE)</f>
        <v>#VALUE!</v>
      </c>
      <c r="AF447" s="113" t="e">
        <f>T447-HLOOKUP(V447,Minimas!$C$3:$CD$12,6,FALSE)</f>
        <v>#VALUE!</v>
      </c>
      <c r="AG447" s="113" t="e">
        <f>T447-HLOOKUP(V447,Minimas!$C$3:$CD$12,7,FALSE)</f>
        <v>#VALUE!</v>
      </c>
      <c r="AH447" s="113" t="e">
        <f>T447-HLOOKUP(V447,Minimas!$C$3:$CD$12,8,FALSE)</f>
        <v>#VALUE!</v>
      </c>
      <c r="AI447" s="113" t="e">
        <f>T447-HLOOKUP(V447,Minimas!$C$3:$CD$12,9,FALSE)</f>
        <v>#VALUE!</v>
      </c>
      <c r="AJ447" s="113" t="e">
        <f>T447-HLOOKUP(V447,Minimas!$C$3:$CD$12,10,FALSE)</f>
        <v>#VALUE!</v>
      </c>
      <c r="AK447" s="114" t="str">
        <f t="shared" si="61"/>
        <v xml:space="preserve"> </v>
      </c>
      <c r="AL447" s="114"/>
      <c r="AM447" s="114" t="str">
        <f t="shared" si="62"/>
        <v xml:space="preserve"> </v>
      </c>
      <c r="AN447" s="114" t="str">
        <f t="shared" si="63"/>
        <v xml:space="preserve"> </v>
      </c>
      <c r="AO447" s="40"/>
      <c r="AP447" s="40"/>
      <c r="AQ447" s="40"/>
      <c r="AR447" s="40"/>
      <c r="AS447" s="40"/>
      <c r="AT447" s="40"/>
      <c r="AU447" s="40"/>
      <c r="AV447" s="40"/>
      <c r="AW447" s="40"/>
      <c r="AX447" s="40"/>
      <c r="AY447" s="40"/>
      <c r="AZ447" s="40"/>
      <c r="BA447" s="40"/>
      <c r="BB447" s="40"/>
      <c r="BC447" s="40"/>
      <c r="BD447" s="40"/>
      <c r="BE447" s="40"/>
      <c r="BF447" s="40"/>
      <c r="BG447" s="40"/>
      <c r="BH447" s="40"/>
      <c r="BI447" s="40"/>
      <c r="BJ447" s="40"/>
      <c r="BK447" s="40"/>
      <c r="BL447" s="40"/>
      <c r="BM447" s="40"/>
      <c r="BN447" s="40"/>
      <c r="BO447" s="40"/>
      <c r="BP447" s="40"/>
      <c r="BQ447" s="40"/>
      <c r="BR447" s="40"/>
      <c r="BS447" s="40"/>
      <c r="BT447" s="40"/>
      <c r="BU447" s="40"/>
      <c r="BV447" s="40"/>
      <c r="BW447" s="40"/>
      <c r="BX447" s="40"/>
      <c r="BY447" s="40"/>
      <c r="BZ447" s="40"/>
      <c r="CA447" s="40"/>
      <c r="CB447" s="40"/>
      <c r="CC447" s="40"/>
      <c r="CD447" s="40"/>
      <c r="CE447" s="40"/>
      <c r="CF447" s="40"/>
      <c r="CG447" s="40"/>
      <c r="CH447" s="40"/>
      <c r="CI447" s="40"/>
      <c r="CJ447" s="40"/>
      <c r="CK447" s="40"/>
      <c r="CL447" s="40"/>
      <c r="CM447" s="40"/>
      <c r="CN447" s="40"/>
      <c r="CO447" s="40"/>
      <c r="CP447" s="40"/>
      <c r="CQ447" s="40"/>
      <c r="CR447" s="40"/>
      <c r="CS447" s="40"/>
      <c r="CT447" s="40"/>
      <c r="CU447" s="40"/>
      <c r="CV447" s="40"/>
      <c r="CW447" s="40"/>
      <c r="CX447" s="40"/>
      <c r="CY447" s="40"/>
      <c r="CZ447" s="40"/>
      <c r="DA447" s="40"/>
      <c r="DB447" s="40"/>
      <c r="DC447" s="40"/>
    </row>
    <row r="448" spans="2:107" s="5" customFormat="1" ht="30" customHeight="1" x14ac:dyDescent="0.2">
      <c r="B448" s="83"/>
      <c r="C448" s="86"/>
      <c r="D448" s="87"/>
      <c r="E448" s="89"/>
      <c r="F448" s="117"/>
      <c r="G448" s="118"/>
      <c r="H448" s="91"/>
      <c r="I448" s="94"/>
      <c r="J448" s="95"/>
      <c r="K448" s="81"/>
      <c r="L448" s="100"/>
      <c r="M448" s="101"/>
      <c r="N448" s="101"/>
      <c r="O448" s="102" t="str">
        <f t="shared" si="56"/>
        <v/>
      </c>
      <c r="P448" s="100"/>
      <c r="Q448" s="101"/>
      <c r="R448" s="101"/>
      <c r="S448" s="102" t="str">
        <f t="shared" si="57"/>
        <v/>
      </c>
      <c r="T448" s="104" t="str">
        <f t="shared" si="58"/>
        <v/>
      </c>
      <c r="U448" s="105" t="str">
        <f t="shared" si="59"/>
        <v xml:space="preserve">   </v>
      </c>
      <c r="V448" s="106" t="str">
        <f>IF(E448=0," ",IF(E448="H",IF(H448&lt;2000,VLOOKUP(K448,Minimas!$A$15:$G$29,7),IF(AND(H448&gt;1999,H448&lt;2003),VLOOKUP(K448,Minimas!$A$15:$G$29,6),IF(AND(H448&gt;2002,H448&lt;2005),VLOOKUP(K448,Minimas!$A$15:$G$29,5),IF(AND(H448&gt;2004,H448&lt;2007),VLOOKUP(K448,Minimas!$A$15:$G$29,4),VLOOKUP(K448,Minimas!$A$15:$G$29,3))))),IF(H448&lt;2000,VLOOKUP(K448,Minimas!$H$15:$N$29,7),IF(AND(H448&gt;1999,H448&lt;2003),VLOOKUP(K448,Minimas!$H$15:$N$29,6),IF(AND(H448&gt;2002,H448&lt;2005),VLOOKUP(K448,Minimas!$H$15:$N$29,5),IF(AND(H448&gt;2004,H448&lt;2007),VLOOKUP(K448,Minimas!$H$15:$N$29,4),VLOOKUP(K448,Minimas!$H$15:$N$29,3)))))))</f>
        <v xml:space="preserve"> </v>
      </c>
      <c r="W448" s="107" t="str">
        <f t="shared" si="60"/>
        <v/>
      </c>
      <c r="X448" s="42"/>
      <c r="Y448" s="42"/>
      <c r="AB448" s="113" t="e">
        <f>T448-HLOOKUP(V448,Minimas!$C$3:$CD$12,2,FALSE)</f>
        <v>#VALUE!</v>
      </c>
      <c r="AC448" s="113" t="e">
        <f>T448-HLOOKUP(V448,Minimas!$C$3:$CD$12,3,FALSE)</f>
        <v>#VALUE!</v>
      </c>
      <c r="AD448" s="113" t="e">
        <f>T448-HLOOKUP(V448,Minimas!$C$3:$CD$12,4,FALSE)</f>
        <v>#VALUE!</v>
      </c>
      <c r="AE448" s="113" t="e">
        <f>T448-HLOOKUP(V448,Minimas!$C$3:$CD$12,5,FALSE)</f>
        <v>#VALUE!</v>
      </c>
      <c r="AF448" s="113" t="e">
        <f>T448-HLOOKUP(V448,Minimas!$C$3:$CD$12,6,FALSE)</f>
        <v>#VALUE!</v>
      </c>
      <c r="AG448" s="113" t="e">
        <f>T448-HLOOKUP(V448,Minimas!$C$3:$CD$12,7,FALSE)</f>
        <v>#VALUE!</v>
      </c>
      <c r="AH448" s="113" t="e">
        <f>T448-HLOOKUP(V448,Minimas!$C$3:$CD$12,8,FALSE)</f>
        <v>#VALUE!</v>
      </c>
      <c r="AI448" s="113" t="e">
        <f>T448-HLOOKUP(V448,Minimas!$C$3:$CD$12,9,FALSE)</f>
        <v>#VALUE!</v>
      </c>
      <c r="AJ448" s="113" t="e">
        <f>T448-HLOOKUP(V448,Minimas!$C$3:$CD$12,10,FALSE)</f>
        <v>#VALUE!</v>
      </c>
      <c r="AK448" s="114" t="str">
        <f t="shared" si="61"/>
        <v xml:space="preserve"> </v>
      </c>
      <c r="AL448" s="114"/>
      <c r="AM448" s="114" t="str">
        <f t="shared" si="62"/>
        <v xml:space="preserve"> </v>
      </c>
      <c r="AN448" s="114" t="str">
        <f t="shared" si="63"/>
        <v xml:space="preserve"> </v>
      </c>
      <c r="AO448" s="40"/>
      <c r="AP448" s="40"/>
      <c r="AQ448" s="40"/>
      <c r="AR448" s="40"/>
      <c r="AS448" s="40"/>
      <c r="AT448" s="40"/>
      <c r="AU448" s="40"/>
      <c r="AV448" s="40"/>
      <c r="AW448" s="40"/>
      <c r="AX448" s="40"/>
      <c r="AY448" s="40"/>
      <c r="AZ448" s="40"/>
      <c r="BA448" s="40"/>
      <c r="BB448" s="40"/>
      <c r="BC448" s="40"/>
      <c r="BD448" s="40"/>
      <c r="BE448" s="40"/>
      <c r="BF448" s="40"/>
      <c r="BG448" s="40"/>
      <c r="BH448" s="40"/>
      <c r="BI448" s="40"/>
      <c r="BJ448" s="40"/>
      <c r="BK448" s="40"/>
      <c r="BL448" s="40"/>
      <c r="BM448" s="40"/>
      <c r="BN448" s="40"/>
      <c r="BO448" s="40"/>
      <c r="BP448" s="40"/>
      <c r="BQ448" s="40"/>
      <c r="BR448" s="40"/>
      <c r="BS448" s="40"/>
      <c r="BT448" s="40"/>
      <c r="BU448" s="40"/>
      <c r="BV448" s="40"/>
      <c r="BW448" s="40"/>
      <c r="BX448" s="40"/>
      <c r="BY448" s="40"/>
      <c r="BZ448" s="40"/>
      <c r="CA448" s="40"/>
      <c r="CB448" s="40"/>
      <c r="CC448" s="40"/>
      <c r="CD448" s="40"/>
      <c r="CE448" s="40"/>
      <c r="CF448" s="40"/>
      <c r="CG448" s="40"/>
      <c r="CH448" s="40"/>
      <c r="CI448" s="40"/>
      <c r="CJ448" s="40"/>
      <c r="CK448" s="40"/>
      <c r="CL448" s="40"/>
      <c r="CM448" s="40"/>
      <c r="CN448" s="40"/>
      <c r="CO448" s="40"/>
      <c r="CP448" s="40"/>
      <c r="CQ448" s="40"/>
      <c r="CR448" s="40"/>
      <c r="CS448" s="40"/>
      <c r="CT448" s="40"/>
      <c r="CU448" s="40"/>
      <c r="CV448" s="40"/>
      <c r="CW448" s="40"/>
      <c r="CX448" s="40"/>
      <c r="CY448" s="40"/>
      <c r="CZ448" s="40"/>
      <c r="DA448" s="40"/>
      <c r="DB448" s="40"/>
      <c r="DC448" s="40"/>
    </row>
    <row r="449" spans="2:107" s="5" customFormat="1" ht="30" customHeight="1" x14ac:dyDescent="0.2">
      <c r="B449" s="83"/>
      <c r="C449" s="86"/>
      <c r="D449" s="87"/>
      <c r="E449" s="89"/>
      <c r="F449" s="117"/>
      <c r="G449" s="118"/>
      <c r="H449" s="91"/>
      <c r="I449" s="94"/>
      <c r="J449" s="95"/>
      <c r="K449" s="81"/>
      <c r="L449" s="100"/>
      <c r="M449" s="101"/>
      <c r="N449" s="101"/>
      <c r="O449" s="102" t="str">
        <f t="shared" si="56"/>
        <v/>
      </c>
      <c r="P449" s="100"/>
      <c r="Q449" s="101"/>
      <c r="R449" s="101"/>
      <c r="S449" s="102" t="str">
        <f t="shared" si="57"/>
        <v/>
      </c>
      <c r="T449" s="104" t="str">
        <f t="shared" si="58"/>
        <v/>
      </c>
      <c r="U449" s="105" t="str">
        <f t="shared" si="59"/>
        <v xml:space="preserve">   </v>
      </c>
      <c r="V449" s="106" t="str">
        <f>IF(E449=0," ",IF(E449="H",IF(H449&lt;2000,VLOOKUP(K449,Minimas!$A$15:$G$29,7),IF(AND(H449&gt;1999,H449&lt;2003),VLOOKUP(K449,Minimas!$A$15:$G$29,6),IF(AND(H449&gt;2002,H449&lt;2005),VLOOKUP(K449,Minimas!$A$15:$G$29,5),IF(AND(H449&gt;2004,H449&lt;2007),VLOOKUP(K449,Minimas!$A$15:$G$29,4),VLOOKUP(K449,Minimas!$A$15:$G$29,3))))),IF(H449&lt;2000,VLOOKUP(K449,Minimas!$H$15:$N$29,7),IF(AND(H449&gt;1999,H449&lt;2003),VLOOKUP(K449,Minimas!$H$15:$N$29,6),IF(AND(H449&gt;2002,H449&lt;2005),VLOOKUP(K449,Minimas!$H$15:$N$29,5),IF(AND(H449&gt;2004,H449&lt;2007),VLOOKUP(K449,Minimas!$H$15:$N$29,4),VLOOKUP(K449,Minimas!$H$15:$N$29,3)))))))</f>
        <v xml:space="preserve"> </v>
      </c>
      <c r="W449" s="107" t="str">
        <f t="shared" si="60"/>
        <v/>
      </c>
      <c r="X449" s="42"/>
      <c r="Y449" s="42"/>
      <c r="AB449" s="113" t="e">
        <f>T449-HLOOKUP(V449,Minimas!$C$3:$CD$12,2,FALSE)</f>
        <v>#VALUE!</v>
      </c>
      <c r="AC449" s="113" t="e">
        <f>T449-HLOOKUP(V449,Minimas!$C$3:$CD$12,3,FALSE)</f>
        <v>#VALUE!</v>
      </c>
      <c r="AD449" s="113" t="e">
        <f>T449-HLOOKUP(V449,Minimas!$C$3:$CD$12,4,FALSE)</f>
        <v>#VALUE!</v>
      </c>
      <c r="AE449" s="113" t="e">
        <f>T449-HLOOKUP(V449,Minimas!$C$3:$CD$12,5,FALSE)</f>
        <v>#VALUE!</v>
      </c>
      <c r="AF449" s="113" t="e">
        <f>T449-HLOOKUP(V449,Minimas!$C$3:$CD$12,6,FALSE)</f>
        <v>#VALUE!</v>
      </c>
      <c r="AG449" s="113" t="e">
        <f>T449-HLOOKUP(V449,Minimas!$C$3:$CD$12,7,FALSE)</f>
        <v>#VALUE!</v>
      </c>
      <c r="AH449" s="113" t="e">
        <f>T449-HLOOKUP(V449,Minimas!$C$3:$CD$12,8,FALSE)</f>
        <v>#VALUE!</v>
      </c>
      <c r="AI449" s="113" t="e">
        <f>T449-HLOOKUP(V449,Minimas!$C$3:$CD$12,9,FALSE)</f>
        <v>#VALUE!</v>
      </c>
      <c r="AJ449" s="113" t="e">
        <f>T449-HLOOKUP(V449,Minimas!$C$3:$CD$12,10,FALSE)</f>
        <v>#VALUE!</v>
      </c>
      <c r="AK449" s="114" t="str">
        <f t="shared" si="61"/>
        <v xml:space="preserve"> </v>
      </c>
      <c r="AL449" s="114"/>
      <c r="AM449" s="114" t="str">
        <f t="shared" si="62"/>
        <v xml:space="preserve"> </v>
      </c>
      <c r="AN449" s="114" t="str">
        <f t="shared" si="63"/>
        <v xml:space="preserve"> </v>
      </c>
      <c r="AO449" s="40"/>
      <c r="AP449" s="40"/>
      <c r="AQ449" s="40"/>
      <c r="AR449" s="40"/>
      <c r="AS449" s="40"/>
      <c r="AT449" s="40"/>
      <c r="AU449" s="40"/>
      <c r="AV449" s="40"/>
      <c r="AW449" s="40"/>
      <c r="AX449" s="40"/>
      <c r="AY449" s="40"/>
      <c r="AZ449" s="40"/>
      <c r="BA449" s="40"/>
      <c r="BB449" s="40"/>
      <c r="BC449" s="40"/>
      <c r="BD449" s="40"/>
      <c r="BE449" s="40"/>
      <c r="BF449" s="40"/>
      <c r="BG449" s="40"/>
      <c r="BH449" s="40"/>
      <c r="BI449" s="40"/>
      <c r="BJ449" s="40"/>
      <c r="BK449" s="40"/>
      <c r="BL449" s="40"/>
      <c r="BM449" s="40"/>
      <c r="BN449" s="40"/>
      <c r="BO449" s="40"/>
      <c r="BP449" s="40"/>
      <c r="BQ449" s="40"/>
      <c r="BR449" s="40"/>
      <c r="BS449" s="40"/>
      <c r="BT449" s="40"/>
      <c r="BU449" s="40"/>
      <c r="BV449" s="40"/>
      <c r="BW449" s="40"/>
      <c r="BX449" s="40"/>
      <c r="BY449" s="40"/>
      <c r="BZ449" s="40"/>
      <c r="CA449" s="40"/>
      <c r="CB449" s="40"/>
      <c r="CC449" s="40"/>
      <c r="CD449" s="40"/>
      <c r="CE449" s="40"/>
      <c r="CF449" s="40"/>
      <c r="CG449" s="40"/>
      <c r="CH449" s="40"/>
      <c r="CI449" s="40"/>
      <c r="CJ449" s="40"/>
      <c r="CK449" s="40"/>
      <c r="CL449" s="40"/>
      <c r="CM449" s="40"/>
      <c r="CN449" s="40"/>
      <c r="CO449" s="40"/>
      <c r="CP449" s="40"/>
      <c r="CQ449" s="40"/>
      <c r="CR449" s="40"/>
      <c r="CS449" s="40"/>
      <c r="CT449" s="40"/>
      <c r="CU449" s="40"/>
      <c r="CV449" s="40"/>
      <c r="CW449" s="40"/>
      <c r="CX449" s="40"/>
      <c r="CY449" s="40"/>
      <c r="CZ449" s="40"/>
      <c r="DA449" s="40"/>
      <c r="DB449" s="40"/>
      <c r="DC449" s="40"/>
    </row>
    <row r="450" spans="2:107" s="5" customFormat="1" ht="30" customHeight="1" x14ac:dyDescent="0.2">
      <c r="B450" s="83"/>
      <c r="C450" s="86"/>
      <c r="D450" s="87"/>
      <c r="E450" s="89"/>
      <c r="F450" s="117"/>
      <c r="G450" s="118"/>
      <c r="H450" s="91"/>
      <c r="I450" s="94"/>
      <c r="J450" s="95"/>
      <c r="K450" s="81"/>
      <c r="L450" s="100"/>
      <c r="M450" s="101"/>
      <c r="N450" s="101"/>
      <c r="O450" s="102" t="str">
        <f t="shared" si="56"/>
        <v/>
      </c>
      <c r="P450" s="100"/>
      <c r="Q450" s="101"/>
      <c r="R450" s="101"/>
      <c r="S450" s="102" t="str">
        <f t="shared" si="57"/>
        <v/>
      </c>
      <c r="T450" s="104" t="str">
        <f t="shared" si="58"/>
        <v/>
      </c>
      <c r="U450" s="105" t="str">
        <f t="shared" si="59"/>
        <v xml:space="preserve">   </v>
      </c>
      <c r="V450" s="106" t="str">
        <f>IF(E450=0," ",IF(E450="H",IF(H450&lt;2000,VLOOKUP(K450,Minimas!$A$15:$G$29,7),IF(AND(H450&gt;1999,H450&lt;2003),VLOOKUP(K450,Minimas!$A$15:$G$29,6),IF(AND(H450&gt;2002,H450&lt;2005),VLOOKUP(K450,Minimas!$A$15:$G$29,5),IF(AND(H450&gt;2004,H450&lt;2007),VLOOKUP(K450,Minimas!$A$15:$G$29,4),VLOOKUP(K450,Minimas!$A$15:$G$29,3))))),IF(H450&lt;2000,VLOOKUP(K450,Minimas!$H$15:$N$29,7),IF(AND(H450&gt;1999,H450&lt;2003),VLOOKUP(K450,Minimas!$H$15:$N$29,6),IF(AND(H450&gt;2002,H450&lt;2005),VLOOKUP(K450,Minimas!$H$15:$N$29,5),IF(AND(H450&gt;2004,H450&lt;2007),VLOOKUP(K450,Minimas!$H$15:$N$29,4),VLOOKUP(K450,Minimas!$H$15:$N$29,3)))))))</f>
        <v xml:space="preserve"> </v>
      </c>
      <c r="W450" s="107" t="str">
        <f t="shared" si="60"/>
        <v/>
      </c>
      <c r="X450" s="42"/>
      <c r="Y450" s="42"/>
      <c r="AB450" s="113" t="e">
        <f>T450-HLOOKUP(V450,Minimas!$C$3:$CD$12,2,FALSE)</f>
        <v>#VALUE!</v>
      </c>
      <c r="AC450" s="113" t="e">
        <f>T450-HLOOKUP(V450,Minimas!$C$3:$CD$12,3,FALSE)</f>
        <v>#VALUE!</v>
      </c>
      <c r="AD450" s="113" t="e">
        <f>T450-HLOOKUP(V450,Minimas!$C$3:$CD$12,4,FALSE)</f>
        <v>#VALUE!</v>
      </c>
      <c r="AE450" s="113" t="e">
        <f>T450-HLOOKUP(V450,Minimas!$C$3:$CD$12,5,FALSE)</f>
        <v>#VALUE!</v>
      </c>
      <c r="AF450" s="113" t="e">
        <f>T450-HLOOKUP(V450,Minimas!$C$3:$CD$12,6,FALSE)</f>
        <v>#VALUE!</v>
      </c>
      <c r="AG450" s="113" t="e">
        <f>T450-HLOOKUP(V450,Minimas!$C$3:$CD$12,7,FALSE)</f>
        <v>#VALUE!</v>
      </c>
      <c r="AH450" s="113" t="e">
        <f>T450-HLOOKUP(V450,Minimas!$C$3:$CD$12,8,FALSE)</f>
        <v>#VALUE!</v>
      </c>
      <c r="AI450" s="113" t="e">
        <f>T450-HLOOKUP(V450,Minimas!$C$3:$CD$12,9,FALSE)</f>
        <v>#VALUE!</v>
      </c>
      <c r="AJ450" s="113" t="e">
        <f>T450-HLOOKUP(V450,Minimas!$C$3:$CD$12,10,FALSE)</f>
        <v>#VALUE!</v>
      </c>
      <c r="AK450" s="114" t="str">
        <f t="shared" si="61"/>
        <v xml:space="preserve"> </v>
      </c>
      <c r="AL450" s="114"/>
      <c r="AM450" s="114" t="str">
        <f t="shared" si="62"/>
        <v xml:space="preserve"> </v>
      </c>
      <c r="AN450" s="114" t="str">
        <f t="shared" si="63"/>
        <v xml:space="preserve"> </v>
      </c>
      <c r="AO450" s="40"/>
      <c r="AP450" s="40"/>
      <c r="AQ450" s="40"/>
      <c r="AR450" s="40"/>
      <c r="AS450" s="40"/>
      <c r="AT450" s="40"/>
      <c r="AU450" s="40"/>
      <c r="AV450" s="40"/>
      <c r="AW450" s="40"/>
      <c r="AX450" s="40"/>
      <c r="AY450" s="40"/>
      <c r="AZ450" s="40"/>
      <c r="BA450" s="40"/>
      <c r="BB450" s="40"/>
      <c r="BC450" s="40"/>
      <c r="BD450" s="40"/>
      <c r="BE450" s="40"/>
      <c r="BF450" s="40"/>
      <c r="BG450" s="40"/>
      <c r="BH450" s="40"/>
      <c r="BI450" s="40"/>
      <c r="BJ450" s="40"/>
      <c r="BK450" s="40"/>
      <c r="BL450" s="40"/>
      <c r="BM450" s="40"/>
      <c r="BN450" s="40"/>
      <c r="BO450" s="40"/>
      <c r="BP450" s="40"/>
      <c r="BQ450" s="40"/>
      <c r="BR450" s="40"/>
      <c r="BS450" s="40"/>
      <c r="BT450" s="40"/>
      <c r="BU450" s="40"/>
      <c r="BV450" s="40"/>
      <c r="BW450" s="40"/>
      <c r="BX450" s="40"/>
      <c r="BY450" s="40"/>
      <c r="BZ450" s="40"/>
      <c r="CA450" s="40"/>
      <c r="CB450" s="40"/>
      <c r="CC450" s="40"/>
      <c r="CD450" s="40"/>
      <c r="CE450" s="40"/>
      <c r="CF450" s="40"/>
      <c r="CG450" s="40"/>
      <c r="CH450" s="40"/>
      <c r="CI450" s="40"/>
      <c r="CJ450" s="40"/>
      <c r="CK450" s="40"/>
      <c r="CL450" s="40"/>
      <c r="CM450" s="40"/>
      <c r="CN450" s="40"/>
      <c r="CO450" s="40"/>
      <c r="CP450" s="40"/>
      <c r="CQ450" s="40"/>
      <c r="CR450" s="40"/>
      <c r="CS450" s="40"/>
      <c r="CT450" s="40"/>
      <c r="CU450" s="40"/>
      <c r="CV450" s="40"/>
      <c r="CW450" s="40"/>
      <c r="CX450" s="40"/>
      <c r="CY450" s="40"/>
      <c r="CZ450" s="40"/>
      <c r="DA450" s="40"/>
      <c r="DB450" s="40"/>
      <c r="DC450" s="40"/>
    </row>
    <row r="451" spans="2:107" s="5" customFormat="1" ht="30" customHeight="1" x14ac:dyDescent="0.2">
      <c r="B451" s="83"/>
      <c r="C451" s="86"/>
      <c r="D451" s="87"/>
      <c r="E451" s="89"/>
      <c r="F451" s="117"/>
      <c r="G451" s="118"/>
      <c r="H451" s="91"/>
      <c r="I451" s="94"/>
      <c r="J451" s="95"/>
      <c r="K451" s="81"/>
      <c r="L451" s="100"/>
      <c r="M451" s="101"/>
      <c r="N451" s="101"/>
      <c r="O451" s="102" t="str">
        <f t="shared" si="56"/>
        <v/>
      </c>
      <c r="P451" s="100"/>
      <c r="Q451" s="101"/>
      <c r="R451" s="101"/>
      <c r="S451" s="102" t="str">
        <f t="shared" si="57"/>
        <v/>
      </c>
      <c r="T451" s="104" t="str">
        <f t="shared" si="58"/>
        <v/>
      </c>
      <c r="U451" s="105" t="str">
        <f t="shared" si="59"/>
        <v xml:space="preserve">   </v>
      </c>
      <c r="V451" s="106" t="str">
        <f>IF(E451=0," ",IF(E451="H",IF(H451&lt;2000,VLOOKUP(K451,Minimas!$A$15:$G$29,7),IF(AND(H451&gt;1999,H451&lt;2003),VLOOKUP(K451,Minimas!$A$15:$G$29,6),IF(AND(H451&gt;2002,H451&lt;2005),VLOOKUP(K451,Minimas!$A$15:$G$29,5),IF(AND(H451&gt;2004,H451&lt;2007),VLOOKUP(K451,Minimas!$A$15:$G$29,4),VLOOKUP(K451,Minimas!$A$15:$G$29,3))))),IF(H451&lt;2000,VLOOKUP(K451,Minimas!$H$15:$N$29,7),IF(AND(H451&gt;1999,H451&lt;2003),VLOOKUP(K451,Minimas!$H$15:$N$29,6),IF(AND(H451&gt;2002,H451&lt;2005),VLOOKUP(K451,Minimas!$H$15:$N$29,5),IF(AND(H451&gt;2004,H451&lt;2007),VLOOKUP(K451,Minimas!$H$15:$N$29,4),VLOOKUP(K451,Minimas!$H$15:$N$29,3)))))))</f>
        <v xml:space="preserve"> </v>
      </c>
      <c r="W451" s="107" t="str">
        <f t="shared" si="60"/>
        <v/>
      </c>
      <c r="X451" s="42"/>
      <c r="Y451" s="42"/>
      <c r="AB451" s="113" t="e">
        <f>T451-HLOOKUP(V451,Minimas!$C$3:$CD$12,2,FALSE)</f>
        <v>#VALUE!</v>
      </c>
      <c r="AC451" s="113" t="e">
        <f>T451-HLOOKUP(V451,Minimas!$C$3:$CD$12,3,FALSE)</f>
        <v>#VALUE!</v>
      </c>
      <c r="AD451" s="113" t="e">
        <f>T451-HLOOKUP(V451,Minimas!$C$3:$CD$12,4,FALSE)</f>
        <v>#VALUE!</v>
      </c>
      <c r="AE451" s="113" t="e">
        <f>T451-HLOOKUP(V451,Minimas!$C$3:$CD$12,5,FALSE)</f>
        <v>#VALUE!</v>
      </c>
      <c r="AF451" s="113" t="e">
        <f>T451-HLOOKUP(V451,Minimas!$C$3:$CD$12,6,FALSE)</f>
        <v>#VALUE!</v>
      </c>
      <c r="AG451" s="113" t="e">
        <f>T451-HLOOKUP(V451,Minimas!$C$3:$CD$12,7,FALSE)</f>
        <v>#VALUE!</v>
      </c>
      <c r="AH451" s="113" t="e">
        <f>T451-HLOOKUP(V451,Minimas!$C$3:$CD$12,8,FALSE)</f>
        <v>#VALUE!</v>
      </c>
      <c r="AI451" s="113" t="e">
        <f>T451-HLOOKUP(V451,Minimas!$C$3:$CD$12,9,FALSE)</f>
        <v>#VALUE!</v>
      </c>
      <c r="AJ451" s="113" t="e">
        <f>T451-HLOOKUP(V451,Minimas!$C$3:$CD$12,10,FALSE)</f>
        <v>#VALUE!</v>
      </c>
      <c r="AK451" s="114" t="str">
        <f t="shared" si="61"/>
        <v xml:space="preserve"> </v>
      </c>
      <c r="AL451" s="114"/>
      <c r="AM451" s="114" t="str">
        <f t="shared" si="62"/>
        <v xml:space="preserve"> </v>
      </c>
      <c r="AN451" s="114" t="str">
        <f t="shared" si="63"/>
        <v xml:space="preserve"> </v>
      </c>
      <c r="AO451" s="40"/>
      <c r="AP451" s="40"/>
      <c r="AQ451" s="40"/>
      <c r="AR451" s="40"/>
      <c r="AS451" s="40"/>
      <c r="AT451" s="40"/>
      <c r="AU451" s="40"/>
      <c r="AV451" s="40"/>
      <c r="AW451" s="40"/>
      <c r="AX451" s="40"/>
      <c r="AY451" s="40"/>
      <c r="AZ451" s="40"/>
      <c r="BA451" s="40"/>
      <c r="BB451" s="40"/>
      <c r="BC451" s="40"/>
      <c r="BD451" s="40"/>
      <c r="BE451" s="40"/>
      <c r="BF451" s="40"/>
      <c r="BG451" s="40"/>
      <c r="BH451" s="40"/>
      <c r="BI451" s="40"/>
      <c r="BJ451" s="40"/>
      <c r="BK451" s="40"/>
      <c r="BL451" s="40"/>
      <c r="BM451" s="40"/>
      <c r="BN451" s="40"/>
      <c r="BO451" s="40"/>
      <c r="BP451" s="40"/>
      <c r="BQ451" s="40"/>
      <c r="BR451" s="40"/>
      <c r="BS451" s="40"/>
      <c r="BT451" s="40"/>
      <c r="BU451" s="40"/>
      <c r="BV451" s="40"/>
      <c r="BW451" s="40"/>
      <c r="BX451" s="40"/>
      <c r="BY451" s="40"/>
      <c r="BZ451" s="40"/>
      <c r="CA451" s="40"/>
      <c r="CB451" s="40"/>
      <c r="CC451" s="40"/>
      <c r="CD451" s="40"/>
      <c r="CE451" s="40"/>
      <c r="CF451" s="40"/>
      <c r="CG451" s="40"/>
      <c r="CH451" s="40"/>
      <c r="CI451" s="40"/>
      <c r="CJ451" s="40"/>
      <c r="CK451" s="40"/>
      <c r="CL451" s="40"/>
      <c r="CM451" s="40"/>
      <c r="CN451" s="40"/>
      <c r="CO451" s="40"/>
      <c r="CP451" s="40"/>
      <c r="CQ451" s="40"/>
      <c r="CR451" s="40"/>
      <c r="CS451" s="40"/>
      <c r="CT451" s="40"/>
      <c r="CU451" s="40"/>
      <c r="CV451" s="40"/>
      <c r="CW451" s="40"/>
      <c r="CX451" s="40"/>
      <c r="CY451" s="40"/>
      <c r="CZ451" s="40"/>
      <c r="DA451" s="40"/>
      <c r="DB451" s="40"/>
      <c r="DC451" s="40"/>
    </row>
    <row r="452" spans="2:107" s="5" customFormat="1" ht="30" customHeight="1" x14ac:dyDescent="0.2">
      <c r="B452" s="83"/>
      <c r="C452" s="86"/>
      <c r="D452" s="87"/>
      <c r="E452" s="89"/>
      <c r="F452" s="117"/>
      <c r="G452" s="118"/>
      <c r="H452" s="91"/>
      <c r="I452" s="94"/>
      <c r="J452" s="95"/>
      <c r="K452" s="81"/>
      <c r="L452" s="100"/>
      <c r="M452" s="101"/>
      <c r="N452" s="101"/>
      <c r="O452" s="102" t="str">
        <f t="shared" si="56"/>
        <v/>
      </c>
      <c r="P452" s="100"/>
      <c r="Q452" s="101"/>
      <c r="R452" s="101"/>
      <c r="S452" s="102" t="str">
        <f t="shared" si="57"/>
        <v/>
      </c>
      <c r="T452" s="104" t="str">
        <f t="shared" si="58"/>
        <v/>
      </c>
      <c r="U452" s="105" t="str">
        <f t="shared" si="59"/>
        <v xml:space="preserve">   </v>
      </c>
      <c r="V452" s="106" t="str">
        <f>IF(E452=0," ",IF(E452="H",IF(H452&lt;2000,VLOOKUP(K452,Minimas!$A$15:$G$29,7),IF(AND(H452&gt;1999,H452&lt;2003),VLOOKUP(K452,Minimas!$A$15:$G$29,6),IF(AND(H452&gt;2002,H452&lt;2005),VLOOKUP(K452,Minimas!$A$15:$G$29,5),IF(AND(H452&gt;2004,H452&lt;2007),VLOOKUP(K452,Minimas!$A$15:$G$29,4),VLOOKUP(K452,Minimas!$A$15:$G$29,3))))),IF(H452&lt;2000,VLOOKUP(K452,Minimas!$H$15:$N$29,7),IF(AND(H452&gt;1999,H452&lt;2003),VLOOKUP(K452,Minimas!$H$15:$N$29,6),IF(AND(H452&gt;2002,H452&lt;2005),VLOOKUP(K452,Minimas!$H$15:$N$29,5),IF(AND(H452&gt;2004,H452&lt;2007),VLOOKUP(K452,Minimas!$H$15:$N$29,4),VLOOKUP(K452,Minimas!$H$15:$N$29,3)))))))</f>
        <v xml:space="preserve"> </v>
      </c>
      <c r="W452" s="107" t="str">
        <f t="shared" si="60"/>
        <v/>
      </c>
      <c r="X452" s="42"/>
      <c r="Y452" s="42"/>
      <c r="AB452" s="113" t="e">
        <f>T452-HLOOKUP(V452,Minimas!$C$3:$CD$12,2,FALSE)</f>
        <v>#VALUE!</v>
      </c>
      <c r="AC452" s="113" t="e">
        <f>T452-HLOOKUP(V452,Minimas!$C$3:$CD$12,3,FALSE)</f>
        <v>#VALUE!</v>
      </c>
      <c r="AD452" s="113" t="e">
        <f>T452-HLOOKUP(V452,Minimas!$C$3:$CD$12,4,FALSE)</f>
        <v>#VALUE!</v>
      </c>
      <c r="AE452" s="113" t="e">
        <f>T452-HLOOKUP(V452,Minimas!$C$3:$CD$12,5,FALSE)</f>
        <v>#VALUE!</v>
      </c>
      <c r="AF452" s="113" t="e">
        <f>T452-HLOOKUP(V452,Minimas!$C$3:$CD$12,6,FALSE)</f>
        <v>#VALUE!</v>
      </c>
      <c r="AG452" s="113" t="e">
        <f>T452-HLOOKUP(V452,Minimas!$C$3:$CD$12,7,FALSE)</f>
        <v>#VALUE!</v>
      </c>
      <c r="AH452" s="113" t="e">
        <f>T452-HLOOKUP(V452,Minimas!$C$3:$CD$12,8,FALSE)</f>
        <v>#VALUE!</v>
      </c>
      <c r="AI452" s="113" t="e">
        <f>T452-HLOOKUP(V452,Minimas!$C$3:$CD$12,9,FALSE)</f>
        <v>#VALUE!</v>
      </c>
      <c r="AJ452" s="113" t="e">
        <f>T452-HLOOKUP(V452,Minimas!$C$3:$CD$12,10,FALSE)</f>
        <v>#VALUE!</v>
      </c>
      <c r="AK452" s="114" t="str">
        <f t="shared" si="61"/>
        <v xml:space="preserve"> </v>
      </c>
      <c r="AL452" s="114"/>
      <c r="AM452" s="114" t="str">
        <f t="shared" si="62"/>
        <v xml:space="preserve"> </v>
      </c>
      <c r="AN452" s="114" t="str">
        <f t="shared" si="63"/>
        <v xml:space="preserve"> </v>
      </c>
      <c r="AO452" s="40"/>
      <c r="AP452" s="40"/>
      <c r="AQ452" s="40"/>
      <c r="AR452" s="40"/>
      <c r="AS452" s="40"/>
      <c r="AT452" s="40"/>
      <c r="AU452" s="40"/>
      <c r="AV452" s="40"/>
      <c r="AW452" s="40"/>
      <c r="AX452" s="40"/>
      <c r="AY452" s="40"/>
      <c r="AZ452" s="40"/>
      <c r="BA452" s="40"/>
      <c r="BB452" s="40"/>
      <c r="BC452" s="40"/>
      <c r="BD452" s="40"/>
      <c r="BE452" s="40"/>
      <c r="BF452" s="40"/>
      <c r="BG452" s="40"/>
      <c r="BH452" s="40"/>
      <c r="BI452" s="40"/>
      <c r="BJ452" s="40"/>
      <c r="BK452" s="40"/>
      <c r="BL452" s="40"/>
      <c r="BM452" s="40"/>
      <c r="BN452" s="40"/>
      <c r="BO452" s="40"/>
      <c r="BP452" s="40"/>
      <c r="BQ452" s="40"/>
      <c r="BR452" s="40"/>
      <c r="BS452" s="40"/>
      <c r="BT452" s="40"/>
      <c r="BU452" s="40"/>
      <c r="BV452" s="40"/>
      <c r="BW452" s="40"/>
      <c r="BX452" s="40"/>
      <c r="BY452" s="40"/>
      <c r="BZ452" s="40"/>
      <c r="CA452" s="40"/>
      <c r="CB452" s="40"/>
      <c r="CC452" s="40"/>
      <c r="CD452" s="40"/>
      <c r="CE452" s="40"/>
      <c r="CF452" s="40"/>
      <c r="CG452" s="40"/>
      <c r="CH452" s="40"/>
      <c r="CI452" s="40"/>
      <c r="CJ452" s="40"/>
      <c r="CK452" s="40"/>
      <c r="CL452" s="40"/>
      <c r="CM452" s="40"/>
      <c r="CN452" s="40"/>
      <c r="CO452" s="40"/>
      <c r="CP452" s="40"/>
      <c r="CQ452" s="40"/>
      <c r="CR452" s="40"/>
      <c r="CS452" s="40"/>
      <c r="CT452" s="40"/>
      <c r="CU452" s="40"/>
      <c r="CV452" s="40"/>
      <c r="CW452" s="40"/>
      <c r="CX452" s="40"/>
      <c r="CY452" s="40"/>
      <c r="CZ452" s="40"/>
      <c r="DA452" s="40"/>
      <c r="DB452" s="40"/>
      <c r="DC452" s="40"/>
    </row>
    <row r="453" spans="2:107" s="5" customFormat="1" ht="30" customHeight="1" x14ac:dyDescent="0.2">
      <c r="B453" s="83"/>
      <c r="C453" s="86"/>
      <c r="D453" s="87"/>
      <c r="E453" s="89"/>
      <c r="F453" s="117"/>
      <c r="G453" s="118"/>
      <c r="H453" s="91"/>
      <c r="I453" s="94"/>
      <c r="J453" s="95"/>
      <c r="K453" s="81"/>
      <c r="L453" s="100"/>
      <c r="M453" s="101"/>
      <c r="N453" s="101"/>
      <c r="O453" s="102" t="str">
        <f t="shared" si="56"/>
        <v/>
      </c>
      <c r="P453" s="100"/>
      <c r="Q453" s="101"/>
      <c r="R453" s="101"/>
      <c r="S453" s="102" t="str">
        <f t="shared" si="57"/>
        <v/>
      </c>
      <c r="T453" s="104" t="str">
        <f t="shared" si="58"/>
        <v/>
      </c>
      <c r="U453" s="105" t="str">
        <f t="shared" si="59"/>
        <v xml:space="preserve">   </v>
      </c>
      <c r="V453" s="106" t="str">
        <f>IF(E453=0," ",IF(E453="H",IF(H453&lt;2000,VLOOKUP(K453,Minimas!$A$15:$G$29,7),IF(AND(H453&gt;1999,H453&lt;2003),VLOOKUP(K453,Minimas!$A$15:$G$29,6),IF(AND(H453&gt;2002,H453&lt;2005),VLOOKUP(K453,Minimas!$A$15:$G$29,5),IF(AND(H453&gt;2004,H453&lt;2007),VLOOKUP(K453,Minimas!$A$15:$G$29,4),VLOOKUP(K453,Minimas!$A$15:$G$29,3))))),IF(H453&lt;2000,VLOOKUP(K453,Minimas!$H$15:$N$29,7),IF(AND(H453&gt;1999,H453&lt;2003),VLOOKUP(K453,Minimas!$H$15:$N$29,6),IF(AND(H453&gt;2002,H453&lt;2005),VLOOKUP(K453,Minimas!$H$15:$N$29,5),IF(AND(H453&gt;2004,H453&lt;2007),VLOOKUP(K453,Minimas!$H$15:$N$29,4),VLOOKUP(K453,Minimas!$H$15:$N$29,3)))))))</f>
        <v xml:space="preserve"> </v>
      </c>
      <c r="W453" s="107" t="str">
        <f t="shared" si="60"/>
        <v/>
      </c>
      <c r="X453" s="42"/>
      <c r="Y453" s="42"/>
      <c r="AB453" s="113" t="e">
        <f>T453-HLOOKUP(V453,Minimas!$C$3:$CD$12,2,FALSE)</f>
        <v>#VALUE!</v>
      </c>
      <c r="AC453" s="113" t="e">
        <f>T453-HLOOKUP(V453,Minimas!$C$3:$CD$12,3,FALSE)</f>
        <v>#VALUE!</v>
      </c>
      <c r="AD453" s="113" t="e">
        <f>T453-HLOOKUP(V453,Minimas!$C$3:$CD$12,4,FALSE)</f>
        <v>#VALUE!</v>
      </c>
      <c r="AE453" s="113" t="e">
        <f>T453-HLOOKUP(V453,Minimas!$C$3:$CD$12,5,FALSE)</f>
        <v>#VALUE!</v>
      </c>
      <c r="AF453" s="113" t="e">
        <f>T453-HLOOKUP(V453,Minimas!$C$3:$CD$12,6,FALSE)</f>
        <v>#VALUE!</v>
      </c>
      <c r="AG453" s="113" t="e">
        <f>T453-HLOOKUP(V453,Minimas!$C$3:$CD$12,7,FALSE)</f>
        <v>#VALUE!</v>
      </c>
      <c r="AH453" s="113" t="e">
        <f>T453-HLOOKUP(V453,Minimas!$C$3:$CD$12,8,FALSE)</f>
        <v>#VALUE!</v>
      </c>
      <c r="AI453" s="113" t="e">
        <f>T453-HLOOKUP(V453,Minimas!$C$3:$CD$12,9,FALSE)</f>
        <v>#VALUE!</v>
      </c>
      <c r="AJ453" s="113" t="e">
        <f>T453-HLOOKUP(V453,Minimas!$C$3:$CD$12,10,FALSE)</f>
        <v>#VALUE!</v>
      </c>
      <c r="AK453" s="114" t="str">
        <f t="shared" si="61"/>
        <v xml:space="preserve"> </v>
      </c>
      <c r="AL453" s="114"/>
      <c r="AM453" s="114" t="str">
        <f t="shared" si="62"/>
        <v xml:space="preserve"> </v>
      </c>
      <c r="AN453" s="114" t="str">
        <f t="shared" si="63"/>
        <v xml:space="preserve"> </v>
      </c>
      <c r="AO453" s="40"/>
      <c r="AP453" s="40"/>
      <c r="AQ453" s="40"/>
      <c r="AR453" s="40"/>
      <c r="AS453" s="40"/>
      <c r="AT453" s="40"/>
      <c r="AU453" s="40"/>
      <c r="AV453" s="40"/>
      <c r="AW453" s="40"/>
      <c r="AX453" s="40"/>
      <c r="AY453" s="40"/>
      <c r="AZ453" s="40"/>
      <c r="BA453" s="40"/>
      <c r="BB453" s="40"/>
      <c r="BC453" s="40"/>
      <c r="BD453" s="40"/>
      <c r="BE453" s="40"/>
      <c r="BF453" s="40"/>
      <c r="BG453" s="40"/>
      <c r="BH453" s="40"/>
      <c r="BI453" s="40"/>
      <c r="BJ453" s="40"/>
      <c r="BK453" s="40"/>
      <c r="BL453" s="40"/>
      <c r="BM453" s="40"/>
      <c r="BN453" s="40"/>
      <c r="BO453" s="40"/>
      <c r="BP453" s="40"/>
      <c r="BQ453" s="40"/>
      <c r="BR453" s="40"/>
      <c r="BS453" s="40"/>
      <c r="BT453" s="40"/>
      <c r="BU453" s="40"/>
      <c r="BV453" s="40"/>
      <c r="BW453" s="40"/>
      <c r="BX453" s="40"/>
      <c r="BY453" s="40"/>
      <c r="BZ453" s="40"/>
      <c r="CA453" s="40"/>
      <c r="CB453" s="40"/>
      <c r="CC453" s="40"/>
      <c r="CD453" s="40"/>
      <c r="CE453" s="40"/>
      <c r="CF453" s="40"/>
      <c r="CG453" s="40"/>
      <c r="CH453" s="40"/>
      <c r="CI453" s="40"/>
      <c r="CJ453" s="40"/>
      <c r="CK453" s="40"/>
      <c r="CL453" s="40"/>
      <c r="CM453" s="40"/>
      <c r="CN453" s="40"/>
      <c r="CO453" s="40"/>
      <c r="CP453" s="40"/>
      <c r="CQ453" s="40"/>
      <c r="CR453" s="40"/>
      <c r="CS453" s="40"/>
      <c r="CT453" s="40"/>
      <c r="CU453" s="40"/>
      <c r="CV453" s="40"/>
      <c r="CW453" s="40"/>
      <c r="CX453" s="40"/>
      <c r="CY453" s="40"/>
      <c r="CZ453" s="40"/>
      <c r="DA453" s="40"/>
      <c r="DB453" s="40"/>
      <c r="DC453" s="40"/>
    </row>
    <row r="454" spans="2:107" s="5" customFormat="1" ht="30" customHeight="1" x14ac:dyDescent="0.2">
      <c r="B454" s="83"/>
      <c r="C454" s="86"/>
      <c r="D454" s="87"/>
      <c r="E454" s="89"/>
      <c r="F454" s="117"/>
      <c r="G454" s="118"/>
      <c r="H454" s="91"/>
      <c r="I454" s="94"/>
      <c r="J454" s="95"/>
      <c r="K454" s="81"/>
      <c r="L454" s="100"/>
      <c r="M454" s="101"/>
      <c r="N454" s="101"/>
      <c r="O454" s="102" t="str">
        <f t="shared" si="56"/>
        <v/>
      </c>
      <c r="P454" s="100"/>
      <c r="Q454" s="101"/>
      <c r="R454" s="101"/>
      <c r="S454" s="102" t="str">
        <f t="shared" si="57"/>
        <v/>
      </c>
      <c r="T454" s="104" t="str">
        <f t="shared" si="58"/>
        <v/>
      </c>
      <c r="U454" s="105" t="str">
        <f t="shared" si="59"/>
        <v xml:space="preserve">   </v>
      </c>
      <c r="V454" s="106" t="str">
        <f>IF(E454=0," ",IF(E454="H",IF(H454&lt;2000,VLOOKUP(K454,Minimas!$A$15:$G$29,7),IF(AND(H454&gt;1999,H454&lt;2003),VLOOKUP(K454,Minimas!$A$15:$G$29,6),IF(AND(H454&gt;2002,H454&lt;2005),VLOOKUP(K454,Minimas!$A$15:$G$29,5),IF(AND(H454&gt;2004,H454&lt;2007),VLOOKUP(K454,Minimas!$A$15:$G$29,4),VLOOKUP(K454,Minimas!$A$15:$G$29,3))))),IF(H454&lt;2000,VLOOKUP(K454,Minimas!$H$15:$N$29,7),IF(AND(H454&gt;1999,H454&lt;2003),VLOOKUP(K454,Minimas!$H$15:$N$29,6),IF(AND(H454&gt;2002,H454&lt;2005),VLOOKUP(K454,Minimas!$H$15:$N$29,5),IF(AND(H454&gt;2004,H454&lt;2007),VLOOKUP(K454,Minimas!$H$15:$N$29,4),VLOOKUP(K454,Minimas!$H$15:$N$29,3)))))))</f>
        <v xml:space="preserve"> </v>
      </c>
      <c r="W454" s="107" t="str">
        <f t="shared" si="60"/>
        <v/>
      </c>
      <c r="X454" s="42"/>
      <c r="Y454" s="42"/>
      <c r="AB454" s="113" t="e">
        <f>T454-HLOOKUP(V454,Minimas!$C$3:$CD$12,2,FALSE)</f>
        <v>#VALUE!</v>
      </c>
      <c r="AC454" s="113" t="e">
        <f>T454-HLOOKUP(V454,Minimas!$C$3:$CD$12,3,FALSE)</f>
        <v>#VALUE!</v>
      </c>
      <c r="AD454" s="113" t="e">
        <f>T454-HLOOKUP(V454,Minimas!$C$3:$CD$12,4,FALSE)</f>
        <v>#VALUE!</v>
      </c>
      <c r="AE454" s="113" t="e">
        <f>T454-HLOOKUP(V454,Minimas!$C$3:$CD$12,5,FALSE)</f>
        <v>#VALUE!</v>
      </c>
      <c r="AF454" s="113" t="e">
        <f>T454-HLOOKUP(V454,Minimas!$C$3:$CD$12,6,FALSE)</f>
        <v>#VALUE!</v>
      </c>
      <c r="AG454" s="113" t="e">
        <f>T454-HLOOKUP(V454,Minimas!$C$3:$CD$12,7,FALSE)</f>
        <v>#VALUE!</v>
      </c>
      <c r="AH454" s="113" t="e">
        <f>T454-HLOOKUP(V454,Minimas!$C$3:$CD$12,8,FALSE)</f>
        <v>#VALUE!</v>
      </c>
      <c r="AI454" s="113" t="e">
        <f>T454-HLOOKUP(V454,Minimas!$C$3:$CD$12,9,FALSE)</f>
        <v>#VALUE!</v>
      </c>
      <c r="AJ454" s="113" t="e">
        <f>T454-HLOOKUP(V454,Minimas!$C$3:$CD$12,10,FALSE)</f>
        <v>#VALUE!</v>
      </c>
      <c r="AK454" s="114" t="str">
        <f t="shared" si="61"/>
        <v xml:space="preserve"> </v>
      </c>
      <c r="AL454" s="114"/>
      <c r="AM454" s="114" t="str">
        <f t="shared" si="62"/>
        <v xml:space="preserve"> </v>
      </c>
      <c r="AN454" s="114" t="str">
        <f t="shared" si="63"/>
        <v xml:space="preserve"> </v>
      </c>
      <c r="AO454" s="40"/>
      <c r="AP454" s="40"/>
      <c r="AQ454" s="40"/>
      <c r="AR454" s="40"/>
      <c r="AS454" s="40"/>
      <c r="AT454" s="40"/>
      <c r="AU454" s="40"/>
      <c r="AV454" s="40"/>
      <c r="AW454" s="40"/>
      <c r="AX454" s="40"/>
      <c r="AY454" s="40"/>
      <c r="AZ454" s="40"/>
      <c r="BA454" s="40"/>
      <c r="BB454" s="40"/>
      <c r="BC454" s="40"/>
      <c r="BD454" s="40"/>
      <c r="BE454" s="40"/>
      <c r="BF454" s="40"/>
      <c r="BG454" s="40"/>
      <c r="BH454" s="40"/>
      <c r="BI454" s="40"/>
      <c r="BJ454" s="40"/>
      <c r="BK454" s="40"/>
      <c r="BL454" s="40"/>
      <c r="BM454" s="40"/>
      <c r="BN454" s="40"/>
      <c r="BO454" s="40"/>
      <c r="BP454" s="40"/>
      <c r="BQ454" s="40"/>
      <c r="BR454" s="40"/>
      <c r="BS454" s="40"/>
      <c r="BT454" s="40"/>
      <c r="BU454" s="40"/>
      <c r="BV454" s="40"/>
      <c r="BW454" s="40"/>
      <c r="BX454" s="40"/>
      <c r="BY454" s="40"/>
      <c r="BZ454" s="40"/>
      <c r="CA454" s="40"/>
      <c r="CB454" s="40"/>
      <c r="CC454" s="40"/>
      <c r="CD454" s="40"/>
      <c r="CE454" s="40"/>
      <c r="CF454" s="40"/>
      <c r="CG454" s="40"/>
      <c r="CH454" s="40"/>
      <c r="CI454" s="40"/>
      <c r="CJ454" s="40"/>
      <c r="CK454" s="40"/>
      <c r="CL454" s="40"/>
      <c r="CM454" s="40"/>
      <c r="CN454" s="40"/>
      <c r="CO454" s="40"/>
      <c r="CP454" s="40"/>
      <c r="CQ454" s="40"/>
      <c r="CR454" s="40"/>
      <c r="CS454" s="40"/>
      <c r="CT454" s="40"/>
      <c r="CU454" s="40"/>
      <c r="CV454" s="40"/>
      <c r="CW454" s="40"/>
      <c r="CX454" s="40"/>
      <c r="CY454" s="40"/>
      <c r="CZ454" s="40"/>
      <c r="DA454" s="40"/>
      <c r="DB454" s="40"/>
      <c r="DC454" s="40"/>
    </row>
    <row r="455" spans="2:107" s="5" customFormat="1" ht="30" customHeight="1" x14ac:dyDescent="0.2">
      <c r="B455" s="83"/>
      <c r="C455" s="86"/>
      <c r="D455" s="87"/>
      <c r="E455" s="89"/>
      <c r="F455" s="117"/>
      <c r="G455" s="118"/>
      <c r="H455" s="91"/>
      <c r="I455" s="94"/>
      <c r="J455" s="95"/>
      <c r="K455" s="81"/>
      <c r="L455" s="100"/>
      <c r="M455" s="101"/>
      <c r="N455" s="101"/>
      <c r="O455" s="102" t="str">
        <f t="shared" si="56"/>
        <v/>
      </c>
      <c r="P455" s="100"/>
      <c r="Q455" s="101"/>
      <c r="R455" s="101"/>
      <c r="S455" s="102" t="str">
        <f t="shared" si="57"/>
        <v/>
      </c>
      <c r="T455" s="104" t="str">
        <f t="shared" si="58"/>
        <v/>
      </c>
      <c r="U455" s="105" t="str">
        <f t="shared" si="59"/>
        <v xml:space="preserve">   </v>
      </c>
      <c r="V455" s="106" t="str">
        <f>IF(E455=0," ",IF(E455="H",IF(H455&lt;2000,VLOOKUP(K455,Minimas!$A$15:$G$29,7),IF(AND(H455&gt;1999,H455&lt;2003),VLOOKUP(K455,Minimas!$A$15:$G$29,6),IF(AND(H455&gt;2002,H455&lt;2005),VLOOKUP(K455,Minimas!$A$15:$G$29,5),IF(AND(H455&gt;2004,H455&lt;2007),VLOOKUP(K455,Minimas!$A$15:$G$29,4),VLOOKUP(K455,Minimas!$A$15:$G$29,3))))),IF(H455&lt;2000,VLOOKUP(K455,Minimas!$H$15:$N$29,7),IF(AND(H455&gt;1999,H455&lt;2003),VLOOKUP(K455,Minimas!$H$15:$N$29,6),IF(AND(H455&gt;2002,H455&lt;2005),VLOOKUP(K455,Minimas!$H$15:$N$29,5),IF(AND(H455&gt;2004,H455&lt;2007),VLOOKUP(K455,Minimas!$H$15:$N$29,4),VLOOKUP(K455,Minimas!$H$15:$N$29,3)))))))</f>
        <v xml:space="preserve"> </v>
      </c>
      <c r="W455" s="107" t="str">
        <f t="shared" si="60"/>
        <v/>
      </c>
      <c r="X455" s="42"/>
      <c r="Y455" s="42"/>
      <c r="AB455" s="113" t="e">
        <f>T455-HLOOKUP(V455,Minimas!$C$3:$CD$12,2,FALSE)</f>
        <v>#VALUE!</v>
      </c>
      <c r="AC455" s="113" t="e">
        <f>T455-HLOOKUP(V455,Minimas!$C$3:$CD$12,3,FALSE)</f>
        <v>#VALUE!</v>
      </c>
      <c r="AD455" s="113" t="e">
        <f>T455-HLOOKUP(V455,Minimas!$C$3:$CD$12,4,FALSE)</f>
        <v>#VALUE!</v>
      </c>
      <c r="AE455" s="113" t="e">
        <f>T455-HLOOKUP(V455,Minimas!$C$3:$CD$12,5,FALSE)</f>
        <v>#VALUE!</v>
      </c>
      <c r="AF455" s="113" t="e">
        <f>T455-HLOOKUP(V455,Minimas!$C$3:$CD$12,6,FALSE)</f>
        <v>#VALUE!</v>
      </c>
      <c r="AG455" s="113" t="e">
        <f>T455-HLOOKUP(V455,Minimas!$C$3:$CD$12,7,FALSE)</f>
        <v>#VALUE!</v>
      </c>
      <c r="AH455" s="113" t="e">
        <f>T455-HLOOKUP(V455,Minimas!$C$3:$CD$12,8,FALSE)</f>
        <v>#VALUE!</v>
      </c>
      <c r="AI455" s="113" t="e">
        <f>T455-HLOOKUP(V455,Minimas!$C$3:$CD$12,9,FALSE)</f>
        <v>#VALUE!</v>
      </c>
      <c r="AJ455" s="113" t="e">
        <f>T455-HLOOKUP(V455,Minimas!$C$3:$CD$12,10,FALSE)</f>
        <v>#VALUE!</v>
      </c>
      <c r="AK455" s="114" t="str">
        <f t="shared" si="61"/>
        <v xml:space="preserve"> </v>
      </c>
      <c r="AL455" s="114"/>
      <c r="AM455" s="114" t="str">
        <f t="shared" si="62"/>
        <v xml:space="preserve"> </v>
      </c>
      <c r="AN455" s="114" t="str">
        <f t="shared" si="63"/>
        <v xml:space="preserve"> </v>
      </c>
      <c r="AO455" s="40"/>
      <c r="AP455" s="40"/>
      <c r="AQ455" s="40"/>
      <c r="AR455" s="40"/>
      <c r="AS455" s="40"/>
      <c r="AT455" s="40"/>
      <c r="AU455" s="40"/>
      <c r="AV455" s="40"/>
      <c r="AW455" s="40"/>
      <c r="AX455" s="40"/>
      <c r="AY455" s="40"/>
      <c r="AZ455" s="40"/>
      <c r="BA455" s="40"/>
      <c r="BB455" s="40"/>
      <c r="BC455" s="40"/>
      <c r="BD455" s="40"/>
      <c r="BE455" s="40"/>
      <c r="BF455" s="40"/>
      <c r="BG455" s="40"/>
      <c r="BH455" s="40"/>
      <c r="BI455" s="40"/>
      <c r="BJ455" s="40"/>
      <c r="BK455" s="40"/>
      <c r="BL455" s="40"/>
      <c r="BM455" s="40"/>
      <c r="BN455" s="40"/>
      <c r="BO455" s="40"/>
      <c r="BP455" s="40"/>
      <c r="BQ455" s="40"/>
      <c r="BR455" s="40"/>
      <c r="BS455" s="40"/>
      <c r="BT455" s="40"/>
      <c r="BU455" s="40"/>
      <c r="BV455" s="40"/>
      <c r="BW455" s="40"/>
      <c r="BX455" s="40"/>
      <c r="BY455" s="40"/>
      <c r="BZ455" s="40"/>
      <c r="CA455" s="40"/>
      <c r="CB455" s="40"/>
      <c r="CC455" s="40"/>
      <c r="CD455" s="40"/>
      <c r="CE455" s="40"/>
      <c r="CF455" s="40"/>
      <c r="CG455" s="40"/>
      <c r="CH455" s="40"/>
      <c r="CI455" s="40"/>
      <c r="CJ455" s="40"/>
      <c r="CK455" s="40"/>
      <c r="CL455" s="40"/>
      <c r="CM455" s="40"/>
      <c r="CN455" s="40"/>
      <c r="CO455" s="40"/>
      <c r="CP455" s="40"/>
      <c r="CQ455" s="40"/>
      <c r="CR455" s="40"/>
      <c r="CS455" s="40"/>
      <c r="CT455" s="40"/>
      <c r="CU455" s="40"/>
      <c r="CV455" s="40"/>
      <c r="CW455" s="40"/>
      <c r="CX455" s="40"/>
      <c r="CY455" s="40"/>
      <c r="CZ455" s="40"/>
      <c r="DA455" s="40"/>
      <c r="DB455" s="40"/>
      <c r="DC455" s="40"/>
    </row>
    <row r="456" spans="2:107" s="5" customFormat="1" ht="30" customHeight="1" x14ac:dyDescent="0.2">
      <c r="B456" s="83"/>
      <c r="C456" s="86"/>
      <c r="D456" s="87"/>
      <c r="E456" s="89"/>
      <c r="F456" s="117"/>
      <c r="G456" s="118"/>
      <c r="H456" s="91"/>
      <c r="I456" s="94"/>
      <c r="J456" s="95"/>
      <c r="K456" s="81"/>
      <c r="L456" s="100"/>
      <c r="M456" s="101"/>
      <c r="N456" s="101"/>
      <c r="O456" s="102" t="str">
        <f t="shared" si="56"/>
        <v/>
      </c>
      <c r="P456" s="100"/>
      <c r="Q456" s="101"/>
      <c r="R456" s="101"/>
      <c r="S456" s="102" t="str">
        <f t="shared" si="57"/>
        <v/>
      </c>
      <c r="T456" s="104" t="str">
        <f t="shared" si="58"/>
        <v/>
      </c>
      <c r="U456" s="105" t="str">
        <f t="shared" si="59"/>
        <v xml:space="preserve">   </v>
      </c>
      <c r="V456" s="106" t="str">
        <f>IF(E456=0," ",IF(E456="H",IF(H456&lt;2000,VLOOKUP(K456,Minimas!$A$15:$G$29,7),IF(AND(H456&gt;1999,H456&lt;2003),VLOOKUP(K456,Minimas!$A$15:$G$29,6),IF(AND(H456&gt;2002,H456&lt;2005),VLOOKUP(K456,Minimas!$A$15:$G$29,5),IF(AND(H456&gt;2004,H456&lt;2007),VLOOKUP(K456,Minimas!$A$15:$G$29,4),VLOOKUP(K456,Minimas!$A$15:$G$29,3))))),IF(H456&lt;2000,VLOOKUP(K456,Minimas!$H$15:$N$29,7),IF(AND(H456&gt;1999,H456&lt;2003),VLOOKUP(K456,Minimas!$H$15:$N$29,6),IF(AND(H456&gt;2002,H456&lt;2005),VLOOKUP(K456,Minimas!$H$15:$N$29,5),IF(AND(H456&gt;2004,H456&lt;2007),VLOOKUP(K456,Minimas!$H$15:$N$29,4),VLOOKUP(K456,Minimas!$H$15:$N$29,3)))))))</f>
        <v xml:space="preserve"> </v>
      </c>
      <c r="W456" s="107" t="str">
        <f t="shared" si="60"/>
        <v/>
      </c>
      <c r="X456" s="42"/>
      <c r="Y456" s="42"/>
      <c r="AB456" s="113" t="e">
        <f>T456-HLOOKUP(V456,Minimas!$C$3:$CD$12,2,FALSE)</f>
        <v>#VALUE!</v>
      </c>
      <c r="AC456" s="113" t="e">
        <f>T456-HLOOKUP(V456,Minimas!$C$3:$CD$12,3,FALSE)</f>
        <v>#VALUE!</v>
      </c>
      <c r="AD456" s="113" t="e">
        <f>T456-HLOOKUP(V456,Minimas!$C$3:$CD$12,4,FALSE)</f>
        <v>#VALUE!</v>
      </c>
      <c r="AE456" s="113" t="e">
        <f>T456-HLOOKUP(V456,Minimas!$C$3:$CD$12,5,FALSE)</f>
        <v>#VALUE!</v>
      </c>
      <c r="AF456" s="113" t="e">
        <f>T456-HLOOKUP(V456,Minimas!$C$3:$CD$12,6,FALSE)</f>
        <v>#VALUE!</v>
      </c>
      <c r="AG456" s="113" t="e">
        <f>T456-HLOOKUP(V456,Minimas!$C$3:$CD$12,7,FALSE)</f>
        <v>#VALUE!</v>
      </c>
      <c r="AH456" s="113" t="e">
        <f>T456-HLOOKUP(V456,Minimas!$C$3:$CD$12,8,FALSE)</f>
        <v>#VALUE!</v>
      </c>
      <c r="AI456" s="113" t="e">
        <f>T456-HLOOKUP(V456,Minimas!$C$3:$CD$12,9,FALSE)</f>
        <v>#VALUE!</v>
      </c>
      <c r="AJ456" s="113" t="e">
        <f>T456-HLOOKUP(V456,Minimas!$C$3:$CD$12,10,FALSE)</f>
        <v>#VALUE!</v>
      </c>
      <c r="AK456" s="114" t="str">
        <f t="shared" si="61"/>
        <v xml:space="preserve"> </v>
      </c>
      <c r="AL456" s="114"/>
      <c r="AM456" s="114" t="str">
        <f t="shared" si="62"/>
        <v xml:space="preserve"> </v>
      </c>
      <c r="AN456" s="114" t="str">
        <f t="shared" si="63"/>
        <v xml:space="preserve"> </v>
      </c>
      <c r="AO456" s="40"/>
      <c r="AP456" s="40"/>
      <c r="AQ456" s="40"/>
      <c r="AR456" s="40"/>
      <c r="AS456" s="40"/>
      <c r="AT456" s="40"/>
      <c r="AU456" s="40"/>
      <c r="AV456" s="40"/>
      <c r="AW456" s="40"/>
      <c r="AX456" s="40"/>
      <c r="AY456" s="40"/>
      <c r="AZ456" s="40"/>
      <c r="BA456" s="40"/>
      <c r="BB456" s="40"/>
      <c r="BC456" s="40"/>
      <c r="BD456" s="40"/>
      <c r="BE456" s="40"/>
      <c r="BF456" s="40"/>
      <c r="BG456" s="40"/>
      <c r="BH456" s="40"/>
      <c r="BI456" s="40"/>
      <c r="BJ456" s="40"/>
      <c r="BK456" s="40"/>
      <c r="BL456" s="40"/>
      <c r="BM456" s="40"/>
      <c r="BN456" s="40"/>
      <c r="BO456" s="40"/>
      <c r="BP456" s="40"/>
      <c r="BQ456" s="40"/>
      <c r="BR456" s="40"/>
      <c r="BS456" s="40"/>
      <c r="BT456" s="40"/>
      <c r="BU456" s="40"/>
      <c r="BV456" s="40"/>
      <c r="BW456" s="40"/>
      <c r="BX456" s="40"/>
      <c r="BY456" s="40"/>
      <c r="BZ456" s="40"/>
      <c r="CA456" s="40"/>
      <c r="CB456" s="40"/>
      <c r="CC456" s="40"/>
      <c r="CD456" s="40"/>
      <c r="CE456" s="40"/>
      <c r="CF456" s="40"/>
      <c r="CG456" s="40"/>
      <c r="CH456" s="40"/>
      <c r="CI456" s="40"/>
      <c r="CJ456" s="40"/>
      <c r="CK456" s="40"/>
      <c r="CL456" s="40"/>
      <c r="CM456" s="40"/>
      <c r="CN456" s="40"/>
      <c r="CO456" s="40"/>
      <c r="CP456" s="40"/>
      <c r="CQ456" s="40"/>
      <c r="CR456" s="40"/>
      <c r="CS456" s="40"/>
      <c r="CT456" s="40"/>
      <c r="CU456" s="40"/>
      <c r="CV456" s="40"/>
      <c r="CW456" s="40"/>
      <c r="CX456" s="40"/>
      <c r="CY456" s="40"/>
      <c r="CZ456" s="40"/>
      <c r="DA456" s="40"/>
      <c r="DB456" s="40"/>
      <c r="DC456" s="40"/>
    </row>
    <row r="457" spans="2:107" s="5" customFormat="1" ht="30" customHeight="1" x14ac:dyDescent="0.2">
      <c r="B457" s="83"/>
      <c r="C457" s="86"/>
      <c r="D457" s="87"/>
      <c r="E457" s="89"/>
      <c r="F457" s="117"/>
      <c r="G457" s="118"/>
      <c r="H457" s="91"/>
      <c r="I457" s="94"/>
      <c r="J457" s="95"/>
      <c r="K457" s="81"/>
      <c r="L457" s="100"/>
      <c r="M457" s="101"/>
      <c r="N457" s="101"/>
      <c r="O457" s="102" t="str">
        <f t="shared" si="56"/>
        <v/>
      </c>
      <c r="P457" s="100"/>
      <c r="Q457" s="101"/>
      <c r="R457" s="101"/>
      <c r="S457" s="102" t="str">
        <f t="shared" si="57"/>
        <v/>
      </c>
      <c r="T457" s="104" t="str">
        <f t="shared" si="58"/>
        <v/>
      </c>
      <c r="U457" s="105" t="str">
        <f t="shared" si="59"/>
        <v xml:space="preserve">   </v>
      </c>
      <c r="V457" s="106" t="str">
        <f>IF(E457=0," ",IF(E457="H",IF(H457&lt;2000,VLOOKUP(K457,Minimas!$A$15:$G$29,7),IF(AND(H457&gt;1999,H457&lt;2003),VLOOKUP(K457,Minimas!$A$15:$G$29,6),IF(AND(H457&gt;2002,H457&lt;2005),VLOOKUP(K457,Minimas!$A$15:$G$29,5),IF(AND(H457&gt;2004,H457&lt;2007),VLOOKUP(K457,Minimas!$A$15:$G$29,4),VLOOKUP(K457,Minimas!$A$15:$G$29,3))))),IF(H457&lt;2000,VLOOKUP(K457,Minimas!$H$15:$N$29,7),IF(AND(H457&gt;1999,H457&lt;2003),VLOOKUP(K457,Minimas!$H$15:$N$29,6),IF(AND(H457&gt;2002,H457&lt;2005),VLOOKUP(K457,Minimas!$H$15:$N$29,5),IF(AND(H457&gt;2004,H457&lt;2007),VLOOKUP(K457,Minimas!$H$15:$N$29,4),VLOOKUP(K457,Minimas!$H$15:$N$29,3)))))))</f>
        <v xml:space="preserve"> </v>
      </c>
      <c r="W457" s="107" t="str">
        <f t="shared" si="60"/>
        <v/>
      </c>
      <c r="X457" s="42"/>
      <c r="Y457" s="42"/>
      <c r="AB457" s="113" t="e">
        <f>T457-HLOOKUP(V457,Minimas!$C$3:$CD$12,2,FALSE)</f>
        <v>#VALUE!</v>
      </c>
      <c r="AC457" s="113" t="e">
        <f>T457-HLOOKUP(V457,Minimas!$C$3:$CD$12,3,FALSE)</f>
        <v>#VALUE!</v>
      </c>
      <c r="AD457" s="113" t="e">
        <f>T457-HLOOKUP(V457,Minimas!$C$3:$CD$12,4,FALSE)</f>
        <v>#VALUE!</v>
      </c>
      <c r="AE457" s="113" t="e">
        <f>T457-HLOOKUP(V457,Minimas!$C$3:$CD$12,5,FALSE)</f>
        <v>#VALUE!</v>
      </c>
      <c r="AF457" s="113" t="e">
        <f>T457-HLOOKUP(V457,Minimas!$C$3:$CD$12,6,FALSE)</f>
        <v>#VALUE!</v>
      </c>
      <c r="AG457" s="113" t="e">
        <f>T457-HLOOKUP(V457,Minimas!$C$3:$CD$12,7,FALSE)</f>
        <v>#VALUE!</v>
      </c>
      <c r="AH457" s="113" t="e">
        <f>T457-HLOOKUP(V457,Minimas!$C$3:$CD$12,8,FALSE)</f>
        <v>#VALUE!</v>
      </c>
      <c r="AI457" s="113" t="e">
        <f>T457-HLOOKUP(V457,Minimas!$C$3:$CD$12,9,FALSE)</f>
        <v>#VALUE!</v>
      </c>
      <c r="AJ457" s="113" t="e">
        <f>T457-HLOOKUP(V457,Minimas!$C$3:$CD$12,10,FALSE)</f>
        <v>#VALUE!</v>
      </c>
      <c r="AK457" s="114" t="str">
        <f t="shared" si="61"/>
        <v xml:space="preserve"> </v>
      </c>
      <c r="AL457" s="114"/>
      <c r="AM457" s="114" t="str">
        <f t="shared" si="62"/>
        <v xml:space="preserve"> </v>
      </c>
      <c r="AN457" s="114" t="str">
        <f t="shared" si="63"/>
        <v xml:space="preserve"> </v>
      </c>
      <c r="AO457" s="40"/>
      <c r="AP457" s="40"/>
      <c r="AQ457" s="40"/>
      <c r="AR457" s="40"/>
      <c r="AS457" s="40"/>
      <c r="AT457" s="40"/>
      <c r="AU457" s="40"/>
      <c r="AV457" s="40"/>
      <c r="AW457" s="40"/>
      <c r="AX457" s="40"/>
      <c r="AY457" s="40"/>
      <c r="AZ457" s="40"/>
      <c r="BA457" s="40"/>
      <c r="BB457" s="40"/>
      <c r="BC457" s="40"/>
      <c r="BD457" s="40"/>
      <c r="BE457" s="40"/>
      <c r="BF457" s="40"/>
      <c r="BG457" s="40"/>
      <c r="BH457" s="40"/>
      <c r="BI457" s="40"/>
      <c r="BJ457" s="40"/>
      <c r="BK457" s="40"/>
      <c r="BL457" s="40"/>
      <c r="BM457" s="40"/>
      <c r="BN457" s="40"/>
      <c r="BO457" s="40"/>
      <c r="BP457" s="40"/>
      <c r="BQ457" s="40"/>
      <c r="BR457" s="40"/>
      <c r="BS457" s="40"/>
      <c r="BT457" s="40"/>
      <c r="BU457" s="40"/>
      <c r="BV457" s="40"/>
      <c r="BW457" s="40"/>
      <c r="BX457" s="40"/>
      <c r="BY457" s="40"/>
      <c r="BZ457" s="40"/>
      <c r="CA457" s="40"/>
      <c r="CB457" s="40"/>
      <c r="CC457" s="40"/>
      <c r="CD457" s="40"/>
      <c r="CE457" s="40"/>
      <c r="CF457" s="40"/>
      <c r="CG457" s="40"/>
      <c r="CH457" s="40"/>
      <c r="CI457" s="40"/>
      <c r="CJ457" s="40"/>
      <c r="CK457" s="40"/>
      <c r="CL457" s="40"/>
      <c r="CM457" s="40"/>
      <c r="CN457" s="40"/>
      <c r="CO457" s="40"/>
      <c r="CP457" s="40"/>
      <c r="CQ457" s="40"/>
      <c r="CR457" s="40"/>
      <c r="CS457" s="40"/>
      <c r="CT457" s="40"/>
      <c r="CU457" s="40"/>
      <c r="CV457" s="40"/>
      <c r="CW457" s="40"/>
      <c r="CX457" s="40"/>
      <c r="CY457" s="40"/>
      <c r="CZ457" s="40"/>
      <c r="DA457" s="40"/>
      <c r="DB457" s="40"/>
      <c r="DC457" s="40"/>
    </row>
    <row r="458" spans="2:107" s="5" customFormat="1" ht="30" customHeight="1" x14ac:dyDescent="0.2">
      <c r="B458" s="83"/>
      <c r="C458" s="86"/>
      <c r="D458" s="87"/>
      <c r="E458" s="89"/>
      <c r="F458" s="117"/>
      <c r="G458" s="118"/>
      <c r="H458" s="91"/>
      <c r="I458" s="94"/>
      <c r="J458" s="95"/>
      <c r="K458" s="81"/>
      <c r="L458" s="100"/>
      <c r="M458" s="101"/>
      <c r="N458" s="101"/>
      <c r="O458" s="102" t="str">
        <f t="shared" si="56"/>
        <v/>
      </c>
      <c r="P458" s="100"/>
      <c r="Q458" s="101"/>
      <c r="R458" s="101"/>
      <c r="S458" s="102" t="str">
        <f t="shared" si="57"/>
        <v/>
      </c>
      <c r="T458" s="104" t="str">
        <f t="shared" si="58"/>
        <v/>
      </c>
      <c r="U458" s="105" t="str">
        <f t="shared" si="59"/>
        <v xml:space="preserve">   </v>
      </c>
      <c r="V458" s="106" t="str">
        <f>IF(E458=0," ",IF(E458="H",IF(H458&lt;2000,VLOOKUP(K458,Minimas!$A$15:$G$29,7),IF(AND(H458&gt;1999,H458&lt;2003),VLOOKUP(K458,Minimas!$A$15:$G$29,6),IF(AND(H458&gt;2002,H458&lt;2005),VLOOKUP(K458,Minimas!$A$15:$G$29,5),IF(AND(H458&gt;2004,H458&lt;2007),VLOOKUP(K458,Minimas!$A$15:$G$29,4),VLOOKUP(K458,Minimas!$A$15:$G$29,3))))),IF(H458&lt;2000,VLOOKUP(K458,Minimas!$H$15:$N$29,7),IF(AND(H458&gt;1999,H458&lt;2003),VLOOKUP(K458,Minimas!$H$15:$N$29,6),IF(AND(H458&gt;2002,H458&lt;2005),VLOOKUP(K458,Minimas!$H$15:$N$29,5),IF(AND(H458&gt;2004,H458&lt;2007),VLOOKUP(K458,Minimas!$H$15:$N$29,4),VLOOKUP(K458,Minimas!$H$15:$N$29,3)))))))</f>
        <v xml:space="preserve"> </v>
      </c>
      <c r="W458" s="107" t="str">
        <f t="shared" si="60"/>
        <v/>
      </c>
      <c r="X458" s="42"/>
      <c r="Y458" s="42"/>
      <c r="AB458" s="113" t="e">
        <f>T458-HLOOKUP(V458,Minimas!$C$3:$CD$12,2,FALSE)</f>
        <v>#VALUE!</v>
      </c>
      <c r="AC458" s="113" t="e">
        <f>T458-HLOOKUP(V458,Minimas!$C$3:$CD$12,3,FALSE)</f>
        <v>#VALUE!</v>
      </c>
      <c r="AD458" s="113" t="e">
        <f>T458-HLOOKUP(V458,Minimas!$C$3:$CD$12,4,FALSE)</f>
        <v>#VALUE!</v>
      </c>
      <c r="AE458" s="113" t="e">
        <f>T458-HLOOKUP(V458,Minimas!$C$3:$CD$12,5,FALSE)</f>
        <v>#VALUE!</v>
      </c>
      <c r="AF458" s="113" t="e">
        <f>T458-HLOOKUP(V458,Minimas!$C$3:$CD$12,6,FALSE)</f>
        <v>#VALUE!</v>
      </c>
      <c r="AG458" s="113" t="e">
        <f>T458-HLOOKUP(V458,Minimas!$C$3:$CD$12,7,FALSE)</f>
        <v>#VALUE!</v>
      </c>
      <c r="AH458" s="113" t="e">
        <f>T458-HLOOKUP(V458,Minimas!$C$3:$CD$12,8,FALSE)</f>
        <v>#VALUE!</v>
      </c>
      <c r="AI458" s="113" t="e">
        <f>T458-HLOOKUP(V458,Minimas!$C$3:$CD$12,9,FALSE)</f>
        <v>#VALUE!</v>
      </c>
      <c r="AJ458" s="113" t="e">
        <f>T458-HLOOKUP(V458,Minimas!$C$3:$CD$12,10,FALSE)</f>
        <v>#VALUE!</v>
      </c>
      <c r="AK458" s="114" t="str">
        <f t="shared" si="61"/>
        <v xml:space="preserve"> </v>
      </c>
      <c r="AL458" s="114"/>
      <c r="AM458" s="114" t="str">
        <f t="shared" si="62"/>
        <v xml:space="preserve"> </v>
      </c>
      <c r="AN458" s="114" t="str">
        <f t="shared" si="63"/>
        <v xml:space="preserve"> </v>
      </c>
      <c r="AO458" s="40"/>
      <c r="AP458" s="40"/>
      <c r="AQ458" s="40"/>
      <c r="AR458" s="40"/>
      <c r="AS458" s="40"/>
      <c r="AT458" s="40"/>
      <c r="AU458" s="40"/>
      <c r="AV458" s="40"/>
      <c r="AW458" s="40"/>
      <c r="AX458" s="40"/>
      <c r="AY458" s="40"/>
      <c r="AZ458" s="40"/>
      <c r="BA458" s="40"/>
      <c r="BB458" s="40"/>
      <c r="BC458" s="40"/>
      <c r="BD458" s="40"/>
      <c r="BE458" s="40"/>
      <c r="BF458" s="40"/>
      <c r="BG458" s="40"/>
      <c r="BH458" s="40"/>
      <c r="BI458" s="40"/>
      <c r="BJ458" s="40"/>
      <c r="BK458" s="40"/>
      <c r="BL458" s="40"/>
      <c r="BM458" s="40"/>
      <c r="BN458" s="40"/>
      <c r="BO458" s="40"/>
      <c r="BP458" s="40"/>
      <c r="BQ458" s="40"/>
      <c r="BR458" s="40"/>
      <c r="BS458" s="40"/>
      <c r="BT458" s="40"/>
      <c r="BU458" s="40"/>
      <c r="BV458" s="40"/>
      <c r="BW458" s="40"/>
      <c r="BX458" s="40"/>
      <c r="BY458" s="40"/>
      <c r="BZ458" s="40"/>
      <c r="CA458" s="40"/>
      <c r="CB458" s="40"/>
      <c r="CC458" s="40"/>
      <c r="CD458" s="40"/>
      <c r="CE458" s="40"/>
      <c r="CF458" s="40"/>
      <c r="CG458" s="40"/>
      <c r="CH458" s="40"/>
      <c r="CI458" s="40"/>
      <c r="CJ458" s="40"/>
      <c r="CK458" s="40"/>
      <c r="CL458" s="40"/>
      <c r="CM458" s="40"/>
      <c r="CN458" s="40"/>
      <c r="CO458" s="40"/>
      <c r="CP458" s="40"/>
      <c r="CQ458" s="40"/>
      <c r="CR458" s="40"/>
      <c r="CS458" s="40"/>
      <c r="CT458" s="40"/>
      <c r="CU458" s="40"/>
      <c r="CV458" s="40"/>
      <c r="CW458" s="40"/>
      <c r="CX458" s="40"/>
      <c r="CY458" s="40"/>
      <c r="CZ458" s="40"/>
      <c r="DA458" s="40"/>
      <c r="DB458" s="40"/>
      <c r="DC458" s="40"/>
    </row>
    <row r="459" spans="2:107" s="5" customFormat="1" ht="30" customHeight="1" x14ac:dyDescent="0.2">
      <c r="B459" s="83"/>
      <c r="C459" s="86"/>
      <c r="D459" s="87"/>
      <c r="E459" s="89"/>
      <c r="F459" s="117"/>
      <c r="G459" s="118"/>
      <c r="H459" s="91"/>
      <c r="I459" s="94"/>
      <c r="J459" s="95"/>
      <c r="K459" s="81"/>
      <c r="L459" s="100"/>
      <c r="M459" s="101"/>
      <c r="N459" s="101"/>
      <c r="O459" s="102" t="str">
        <f t="shared" si="56"/>
        <v/>
      </c>
      <c r="P459" s="100"/>
      <c r="Q459" s="101"/>
      <c r="R459" s="101"/>
      <c r="S459" s="102" t="str">
        <f t="shared" si="57"/>
        <v/>
      </c>
      <c r="T459" s="104" t="str">
        <f t="shared" si="58"/>
        <v/>
      </c>
      <c r="U459" s="105" t="str">
        <f t="shared" si="59"/>
        <v xml:space="preserve">   </v>
      </c>
      <c r="V459" s="106" t="str">
        <f>IF(E459=0," ",IF(E459="H",IF(H459&lt;2000,VLOOKUP(K459,Minimas!$A$15:$G$29,7),IF(AND(H459&gt;1999,H459&lt;2003),VLOOKUP(K459,Minimas!$A$15:$G$29,6),IF(AND(H459&gt;2002,H459&lt;2005),VLOOKUP(K459,Minimas!$A$15:$G$29,5),IF(AND(H459&gt;2004,H459&lt;2007),VLOOKUP(K459,Minimas!$A$15:$G$29,4),VLOOKUP(K459,Minimas!$A$15:$G$29,3))))),IF(H459&lt;2000,VLOOKUP(K459,Minimas!$H$15:$N$29,7),IF(AND(H459&gt;1999,H459&lt;2003),VLOOKUP(K459,Minimas!$H$15:$N$29,6),IF(AND(H459&gt;2002,H459&lt;2005),VLOOKUP(K459,Minimas!$H$15:$N$29,5),IF(AND(H459&gt;2004,H459&lt;2007),VLOOKUP(K459,Minimas!$H$15:$N$29,4),VLOOKUP(K459,Minimas!$H$15:$N$29,3)))))))</f>
        <v xml:space="preserve"> </v>
      </c>
      <c r="W459" s="107" t="str">
        <f t="shared" si="60"/>
        <v/>
      </c>
      <c r="X459" s="42"/>
      <c r="Y459" s="42"/>
      <c r="AB459" s="113" t="e">
        <f>T459-HLOOKUP(V459,Minimas!$C$3:$CD$12,2,FALSE)</f>
        <v>#VALUE!</v>
      </c>
      <c r="AC459" s="113" t="e">
        <f>T459-HLOOKUP(V459,Minimas!$C$3:$CD$12,3,FALSE)</f>
        <v>#VALUE!</v>
      </c>
      <c r="AD459" s="113" t="e">
        <f>T459-HLOOKUP(V459,Minimas!$C$3:$CD$12,4,FALSE)</f>
        <v>#VALUE!</v>
      </c>
      <c r="AE459" s="113" t="e">
        <f>T459-HLOOKUP(V459,Minimas!$C$3:$CD$12,5,FALSE)</f>
        <v>#VALUE!</v>
      </c>
      <c r="AF459" s="113" t="e">
        <f>T459-HLOOKUP(V459,Minimas!$C$3:$CD$12,6,FALSE)</f>
        <v>#VALUE!</v>
      </c>
      <c r="AG459" s="113" t="e">
        <f>T459-HLOOKUP(V459,Minimas!$C$3:$CD$12,7,FALSE)</f>
        <v>#VALUE!</v>
      </c>
      <c r="AH459" s="113" t="e">
        <f>T459-HLOOKUP(V459,Minimas!$C$3:$CD$12,8,FALSE)</f>
        <v>#VALUE!</v>
      </c>
      <c r="AI459" s="113" t="e">
        <f>T459-HLOOKUP(V459,Minimas!$C$3:$CD$12,9,FALSE)</f>
        <v>#VALUE!</v>
      </c>
      <c r="AJ459" s="113" t="e">
        <f>T459-HLOOKUP(V459,Minimas!$C$3:$CD$12,10,FALSE)</f>
        <v>#VALUE!</v>
      </c>
      <c r="AK459" s="114" t="str">
        <f t="shared" si="61"/>
        <v xml:space="preserve"> </v>
      </c>
      <c r="AL459" s="114"/>
      <c r="AM459" s="114" t="str">
        <f t="shared" si="62"/>
        <v xml:space="preserve"> </v>
      </c>
      <c r="AN459" s="114" t="str">
        <f t="shared" si="63"/>
        <v xml:space="preserve"> </v>
      </c>
      <c r="AO459" s="40"/>
      <c r="AP459" s="40"/>
      <c r="AQ459" s="40"/>
      <c r="AR459" s="40"/>
      <c r="AS459" s="40"/>
      <c r="AT459" s="40"/>
      <c r="AU459" s="40"/>
      <c r="AV459" s="40"/>
      <c r="AW459" s="40"/>
      <c r="AX459" s="40"/>
      <c r="AY459" s="40"/>
      <c r="AZ459" s="40"/>
      <c r="BA459" s="40"/>
      <c r="BB459" s="40"/>
      <c r="BC459" s="40"/>
      <c r="BD459" s="40"/>
      <c r="BE459" s="40"/>
      <c r="BF459" s="40"/>
      <c r="BG459" s="40"/>
      <c r="BH459" s="40"/>
      <c r="BI459" s="40"/>
      <c r="BJ459" s="40"/>
      <c r="BK459" s="40"/>
      <c r="BL459" s="40"/>
      <c r="BM459" s="40"/>
      <c r="BN459" s="40"/>
      <c r="BO459" s="40"/>
      <c r="BP459" s="40"/>
      <c r="BQ459" s="40"/>
      <c r="BR459" s="40"/>
      <c r="BS459" s="40"/>
      <c r="BT459" s="40"/>
      <c r="BU459" s="40"/>
      <c r="BV459" s="40"/>
      <c r="BW459" s="40"/>
      <c r="BX459" s="40"/>
      <c r="BY459" s="40"/>
      <c r="BZ459" s="40"/>
      <c r="CA459" s="40"/>
      <c r="CB459" s="40"/>
      <c r="CC459" s="40"/>
      <c r="CD459" s="40"/>
      <c r="CE459" s="40"/>
      <c r="CF459" s="40"/>
      <c r="CG459" s="40"/>
      <c r="CH459" s="40"/>
      <c r="CI459" s="40"/>
      <c r="CJ459" s="40"/>
      <c r="CK459" s="40"/>
      <c r="CL459" s="40"/>
      <c r="CM459" s="40"/>
      <c r="CN459" s="40"/>
      <c r="CO459" s="40"/>
      <c r="CP459" s="40"/>
      <c r="CQ459" s="40"/>
      <c r="CR459" s="40"/>
      <c r="CS459" s="40"/>
      <c r="CT459" s="40"/>
      <c r="CU459" s="40"/>
      <c r="CV459" s="40"/>
      <c r="CW459" s="40"/>
      <c r="CX459" s="40"/>
      <c r="CY459" s="40"/>
      <c r="CZ459" s="40"/>
      <c r="DA459" s="40"/>
      <c r="DB459" s="40"/>
      <c r="DC459" s="40"/>
    </row>
    <row r="460" spans="2:107" s="5" customFormat="1" ht="30" customHeight="1" x14ac:dyDescent="0.2">
      <c r="B460" s="83"/>
      <c r="C460" s="86"/>
      <c r="D460" s="87"/>
      <c r="E460" s="89"/>
      <c r="F460" s="117"/>
      <c r="G460" s="118"/>
      <c r="H460" s="91"/>
      <c r="I460" s="94"/>
      <c r="J460" s="95"/>
      <c r="K460" s="81"/>
      <c r="L460" s="100"/>
      <c r="M460" s="101"/>
      <c r="N460" s="101"/>
      <c r="O460" s="102" t="str">
        <f t="shared" si="56"/>
        <v/>
      </c>
      <c r="P460" s="100"/>
      <c r="Q460" s="101"/>
      <c r="R460" s="101"/>
      <c r="S460" s="102" t="str">
        <f t="shared" si="57"/>
        <v/>
      </c>
      <c r="T460" s="104" t="str">
        <f t="shared" si="58"/>
        <v/>
      </c>
      <c r="U460" s="105" t="str">
        <f t="shared" si="59"/>
        <v xml:space="preserve">   </v>
      </c>
      <c r="V460" s="106" t="str">
        <f>IF(E460=0," ",IF(E460="H",IF(H460&lt;2000,VLOOKUP(K460,Minimas!$A$15:$G$29,7),IF(AND(H460&gt;1999,H460&lt;2003),VLOOKUP(K460,Minimas!$A$15:$G$29,6),IF(AND(H460&gt;2002,H460&lt;2005),VLOOKUP(K460,Minimas!$A$15:$G$29,5),IF(AND(H460&gt;2004,H460&lt;2007),VLOOKUP(K460,Minimas!$A$15:$G$29,4),VLOOKUP(K460,Minimas!$A$15:$G$29,3))))),IF(H460&lt;2000,VLOOKUP(K460,Minimas!$H$15:$N$29,7),IF(AND(H460&gt;1999,H460&lt;2003),VLOOKUP(K460,Minimas!$H$15:$N$29,6),IF(AND(H460&gt;2002,H460&lt;2005),VLOOKUP(K460,Minimas!$H$15:$N$29,5),IF(AND(H460&gt;2004,H460&lt;2007),VLOOKUP(K460,Minimas!$H$15:$N$29,4),VLOOKUP(K460,Minimas!$H$15:$N$29,3)))))))</f>
        <v xml:space="preserve"> </v>
      </c>
      <c r="W460" s="107" t="str">
        <f t="shared" si="60"/>
        <v/>
      </c>
      <c r="X460" s="42"/>
      <c r="Y460" s="42"/>
      <c r="AB460" s="113" t="e">
        <f>T460-HLOOKUP(V460,Minimas!$C$3:$CD$12,2,FALSE)</f>
        <v>#VALUE!</v>
      </c>
      <c r="AC460" s="113" t="e">
        <f>T460-HLOOKUP(V460,Minimas!$C$3:$CD$12,3,FALSE)</f>
        <v>#VALUE!</v>
      </c>
      <c r="AD460" s="113" t="e">
        <f>T460-HLOOKUP(V460,Minimas!$C$3:$CD$12,4,FALSE)</f>
        <v>#VALUE!</v>
      </c>
      <c r="AE460" s="113" t="e">
        <f>T460-HLOOKUP(V460,Minimas!$C$3:$CD$12,5,FALSE)</f>
        <v>#VALUE!</v>
      </c>
      <c r="AF460" s="113" t="e">
        <f>T460-HLOOKUP(V460,Minimas!$C$3:$CD$12,6,FALSE)</f>
        <v>#VALUE!</v>
      </c>
      <c r="AG460" s="113" t="e">
        <f>T460-HLOOKUP(V460,Minimas!$C$3:$CD$12,7,FALSE)</f>
        <v>#VALUE!</v>
      </c>
      <c r="AH460" s="113" t="e">
        <f>T460-HLOOKUP(V460,Minimas!$C$3:$CD$12,8,FALSE)</f>
        <v>#VALUE!</v>
      </c>
      <c r="AI460" s="113" t="e">
        <f>T460-HLOOKUP(V460,Minimas!$C$3:$CD$12,9,FALSE)</f>
        <v>#VALUE!</v>
      </c>
      <c r="AJ460" s="113" t="e">
        <f>T460-HLOOKUP(V460,Minimas!$C$3:$CD$12,10,FALSE)</f>
        <v>#VALUE!</v>
      </c>
      <c r="AK460" s="114" t="str">
        <f t="shared" si="61"/>
        <v xml:space="preserve"> </v>
      </c>
      <c r="AL460" s="114"/>
      <c r="AM460" s="114" t="str">
        <f t="shared" si="62"/>
        <v xml:space="preserve"> </v>
      </c>
      <c r="AN460" s="114" t="str">
        <f t="shared" si="63"/>
        <v xml:space="preserve"> </v>
      </c>
      <c r="AO460" s="40"/>
      <c r="AP460" s="40"/>
      <c r="AQ460" s="40"/>
      <c r="AR460" s="40"/>
      <c r="AS460" s="40"/>
      <c r="AT460" s="40"/>
      <c r="AU460" s="40"/>
      <c r="AV460" s="40"/>
      <c r="AW460" s="40"/>
      <c r="AX460" s="40"/>
      <c r="AY460" s="40"/>
      <c r="AZ460" s="40"/>
      <c r="BA460" s="40"/>
      <c r="BB460" s="40"/>
      <c r="BC460" s="40"/>
      <c r="BD460" s="40"/>
      <c r="BE460" s="40"/>
      <c r="BF460" s="40"/>
      <c r="BG460" s="40"/>
      <c r="BH460" s="40"/>
      <c r="BI460" s="40"/>
      <c r="BJ460" s="40"/>
      <c r="BK460" s="40"/>
      <c r="BL460" s="40"/>
      <c r="BM460" s="40"/>
      <c r="BN460" s="40"/>
      <c r="BO460" s="40"/>
      <c r="BP460" s="40"/>
      <c r="BQ460" s="40"/>
      <c r="BR460" s="40"/>
      <c r="BS460" s="40"/>
      <c r="BT460" s="40"/>
      <c r="BU460" s="40"/>
      <c r="BV460" s="40"/>
      <c r="BW460" s="40"/>
      <c r="BX460" s="40"/>
      <c r="BY460" s="40"/>
      <c r="BZ460" s="40"/>
      <c r="CA460" s="40"/>
      <c r="CB460" s="40"/>
      <c r="CC460" s="40"/>
      <c r="CD460" s="40"/>
      <c r="CE460" s="40"/>
      <c r="CF460" s="40"/>
      <c r="CG460" s="40"/>
      <c r="CH460" s="40"/>
      <c r="CI460" s="40"/>
      <c r="CJ460" s="40"/>
      <c r="CK460" s="40"/>
      <c r="CL460" s="40"/>
      <c r="CM460" s="40"/>
      <c r="CN460" s="40"/>
      <c r="CO460" s="40"/>
      <c r="CP460" s="40"/>
      <c r="CQ460" s="40"/>
      <c r="CR460" s="40"/>
      <c r="CS460" s="40"/>
      <c r="CT460" s="40"/>
      <c r="CU460" s="40"/>
      <c r="CV460" s="40"/>
      <c r="CW460" s="40"/>
      <c r="CX460" s="40"/>
      <c r="CY460" s="40"/>
      <c r="CZ460" s="40"/>
      <c r="DA460" s="40"/>
      <c r="DB460" s="40"/>
      <c r="DC460" s="40"/>
    </row>
    <row r="461" spans="2:107" s="5" customFormat="1" ht="30" customHeight="1" x14ac:dyDescent="0.2">
      <c r="B461" s="83"/>
      <c r="C461" s="86"/>
      <c r="D461" s="87"/>
      <c r="E461" s="89"/>
      <c r="F461" s="117"/>
      <c r="G461" s="118"/>
      <c r="H461" s="91"/>
      <c r="I461" s="94"/>
      <c r="J461" s="95"/>
      <c r="K461" s="81"/>
      <c r="L461" s="100"/>
      <c r="M461" s="101"/>
      <c r="N461" s="101"/>
      <c r="O461" s="102" t="str">
        <f t="shared" si="56"/>
        <v/>
      </c>
      <c r="P461" s="100"/>
      <c r="Q461" s="101"/>
      <c r="R461" s="101"/>
      <c r="S461" s="102" t="str">
        <f t="shared" si="57"/>
        <v/>
      </c>
      <c r="T461" s="104" t="str">
        <f t="shared" si="58"/>
        <v/>
      </c>
      <c r="U461" s="105" t="str">
        <f t="shared" si="59"/>
        <v xml:space="preserve">   </v>
      </c>
      <c r="V461" s="106" t="str">
        <f>IF(E461=0," ",IF(E461="H",IF(H461&lt;2000,VLOOKUP(K461,Minimas!$A$15:$G$29,7),IF(AND(H461&gt;1999,H461&lt;2003),VLOOKUP(K461,Minimas!$A$15:$G$29,6),IF(AND(H461&gt;2002,H461&lt;2005),VLOOKUP(K461,Minimas!$A$15:$G$29,5),IF(AND(H461&gt;2004,H461&lt;2007),VLOOKUP(K461,Minimas!$A$15:$G$29,4),VLOOKUP(K461,Minimas!$A$15:$G$29,3))))),IF(H461&lt;2000,VLOOKUP(K461,Minimas!$H$15:$N$29,7),IF(AND(H461&gt;1999,H461&lt;2003),VLOOKUP(K461,Minimas!$H$15:$N$29,6),IF(AND(H461&gt;2002,H461&lt;2005),VLOOKUP(K461,Minimas!$H$15:$N$29,5),IF(AND(H461&gt;2004,H461&lt;2007),VLOOKUP(K461,Minimas!$H$15:$N$29,4),VLOOKUP(K461,Minimas!$H$15:$N$29,3)))))))</f>
        <v xml:space="preserve"> </v>
      </c>
      <c r="W461" s="107" t="str">
        <f t="shared" si="60"/>
        <v/>
      </c>
      <c r="X461" s="42"/>
      <c r="Y461" s="42"/>
      <c r="AB461" s="113" t="e">
        <f>T461-HLOOKUP(V461,Minimas!$C$3:$CD$12,2,FALSE)</f>
        <v>#VALUE!</v>
      </c>
      <c r="AC461" s="113" t="e">
        <f>T461-HLOOKUP(V461,Minimas!$C$3:$CD$12,3,FALSE)</f>
        <v>#VALUE!</v>
      </c>
      <c r="AD461" s="113" t="e">
        <f>T461-HLOOKUP(V461,Minimas!$C$3:$CD$12,4,FALSE)</f>
        <v>#VALUE!</v>
      </c>
      <c r="AE461" s="113" t="e">
        <f>T461-HLOOKUP(V461,Minimas!$C$3:$CD$12,5,FALSE)</f>
        <v>#VALUE!</v>
      </c>
      <c r="AF461" s="113" t="e">
        <f>T461-HLOOKUP(V461,Minimas!$C$3:$CD$12,6,FALSE)</f>
        <v>#VALUE!</v>
      </c>
      <c r="AG461" s="113" t="e">
        <f>T461-HLOOKUP(V461,Minimas!$C$3:$CD$12,7,FALSE)</f>
        <v>#VALUE!</v>
      </c>
      <c r="AH461" s="113" t="e">
        <f>T461-HLOOKUP(V461,Minimas!$C$3:$CD$12,8,FALSE)</f>
        <v>#VALUE!</v>
      </c>
      <c r="AI461" s="113" t="e">
        <f>T461-HLOOKUP(V461,Minimas!$C$3:$CD$12,9,FALSE)</f>
        <v>#VALUE!</v>
      </c>
      <c r="AJ461" s="113" t="e">
        <f>T461-HLOOKUP(V461,Minimas!$C$3:$CD$12,10,FALSE)</f>
        <v>#VALUE!</v>
      </c>
      <c r="AK461" s="114" t="str">
        <f t="shared" si="61"/>
        <v xml:space="preserve"> </v>
      </c>
      <c r="AL461" s="114"/>
      <c r="AM461" s="114" t="str">
        <f t="shared" si="62"/>
        <v xml:space="preserve"> </v>
      </c>
      <c r="AN461" s="114" t="str">
        <f t="shared" si="63"/>
        <v xml:space="preserve"> </v>
      </c>
      <c r="AO461" s="40"/>
      <c r="AP461" s="40"/>
      <c r="AQ461" s="40"/>
      <c r="AR461" s="40"/>
      <c r="AS461" s="40"/>
      <c r="AT461" s="40"/>
      <c r="AU461" s="40"/>
      <c r="AV461" s="40"/>
      <c r="AW461" s="40"/>
      <c r="AX461" s="40"/>
      <c r="AY461" s="40"/>
      <c r="AZ461" s="40"/>
      <c r="BA461" s="40"/>
      <c r="BB461" s="40"/>
      <c r="BC461" s="40"/>
      <c r="BD461" s="40"/>
      <c r="BE461" s="40"/>
      <c r="BF461" s="40"/>
      <c r="BG461" s="40"/>
      <c r="BH461" s="40"/>
      <c r="BI461" s="40"/>
      <c r="BJ461" s="40"/>
      <c r="BK461" s="40"/>
      <c r="BL461" s="40"/>
      <c r="BM461" s="40"/>
      <c r="BN461" s="40"/>
      <c r="BO461" s="40"/>
      <c r="BP461" s="40"/>
      <c r="BQ461" s="40"/>
      <c r="BR461" s="40"/>
      <c r="BS461" s="40"/>
      <c r="BT461" s="40"/>
      <c r="BU461" s="40"/>
      <c r="BV461" s="40"/>
      <c r="BW461" s="40"/>
      <c r="BX461" s="40"/>
      <c r="BY461" s="40"/>
      <c r="BZ461" s="40"/>
      <c r="CA461" s="40"/>
      <c r="CB461" s="40"/>
      <c r="CC461" s="40"/>
      <c r="CD461" s="40"/>
      <c r="CE461" s="40"/>
      <c r="CF461" s="40"/>
      <c r="CG461" s="40"/>
      <c r="CH461" s="40"/>
      <c r="CI461" s="40"/>
      <c r="CJ461" s="40"/>
      <c r="CK461" s="40"/>
      <c r="CL461" s="40"/>
      <c r="CM461" s="40"/>
      <c r="CN461" s="40"/>
      <c r="CO461" s="40"/>
      <c r="CP461" s="40"/>
      <c r="CQ461" s="40"/>
      <c r="CR461" s="40"/>
      <c r="CS461" s="40"/>
      <c r="CT461" s="40"/>
      <c r="CU461" s="40"/>
      <c r="CV461" s="40"/>
      <c r="CW461" s="40"/>
      <c r="CX461" s="40"/>
      <c r="CY461" s="40"/>
      <c r="CZ461" s="40"/>
      <c r="DA461" s="40"/>
      <c r="DB461" s="40"/>
      <c r="DC461" s="40"/>
    </row>
    <row r="462" spans="2:107" s="5" customFormat="1" ht="30" customHeight="1" x14ac:dyDescent="0.2">
      <c r="B462" s="83"/>
      <c r="C462" s="86"/>
      <c r="D462" s="87"/>
      <c r="E462" s="89"/>
      <c r="F462" s="117"/>
      <c r="G462" s="118"/>
      <c r="H462" s="91"/>
      <c r="I462" s="94"/>
      <c r="J462" s="95"/>
      <c r="K462" s="81"/>
      <c r="L462" s="100"/>
      <c r="M462" s="101"/>
      <c r="N462" s="101"/>
      <c r="O462" s="102" t="str">
        <f t="shared" si="56"/>
        <v/>
      </c>
      <c r="P462" s="100"/>
      <c r="Q462" s="101"/>
      <c r="R462" s="101"/>
      <c r="S462" s="102" t="str">
        <f t="shared" si="57"/>
        <v/>
      </c>
      <c r="T462" s="104" t="str">
        <f t="shared" si="58"/>
        <v/>
      </c>
      <c r="U462" s="105" t="str">
        <f t="shared" si="59"/>
        <v xml:space="preserve">   </v>
      </c>
      <c r="V462" s="106" t="str">
        <f>IF(E462=0," ",IF(E462="H",IF(H462&lt;2000,VLOOKUP(K462,Minimas!$A$15:$G$29,7),IF(AND(H462&gt;1999,H462&lt;2003),VLOOKUP(K462,Minimas!$A$15:$G$29,6),IF(AND(H462&gt;2002,H462&lt;2005),VLOOKUP(K462,Minimas!$A$15:$G$29,5),IF(AND(H462&gt;2004,H462&lt;2007),VLOOKUP(K462,Minimas!$A$15:$G$29,4),VLOOKUP(K462,Minimas!$A$15:$G$29,3))))),IF(H462&lt;2000,VLOOKUP(K462,Minimas!$H$15:$N$29,7),IF(AND(H462&gt;1999,H462&lt;2003),VLOOKUP(K462,Minimas!$H$15:$N$29,6),IF(AND(H462&gt;2002,H462&lt;2005),VLOOKUP(K462,Minimas!$H$15:$N$29,5),IF(AND(H462&gt;2004,H462&lt;2007),VLOOKUP(K462,Minimas!$H$15:$N$29,4),VLOOKUP(K462,Minimas!$H$15:$N$29,3)))))))</f>
        <v xml:space="preserve"> </v>
      </c>
      <c r="W462" s="107" t="str">
        <f t="shared" si="60"/>
        <v/>
      </c>
      <c r="X462" s="42"/>
      <c r="Y462" s="42"/>
      <c r="AB462" s="113" t="e">
        <f>T462-HLOOKUP(V462,Minimas!$C$3:$CD$12,2,FALSE)</f>
        <v>#VALUE!</v>
      </c>
      <c r="AC462" s="113" t="e">
        <f>T462-HLOOKUP(V462,Minimas!$C$3:$CD$12,3,FALSE)</f>
        <v>#VALUE!</v>
      </c>
      <c r="AD462" s="113" t="e">
        <f>T462-HLOOKUP(V462,Minimas!$C$3:$CD$12,4,FALSE)</f>
        <v>#VALUE!</v>
      </c>
      <c r="AE462" s="113" t="e">
        <f>T462-HLOOKUP(V462,Minimas!$C$3:$CD$12,5,FALSE)</f>
        <v>#VALUE!</v>
      </c>
      <c r="AF462" s="113" t="e">
        <f>T462-HLOOKUP(V462,Minimas!$C$3:$CD$12,6,FALSE)</f>
        <v>#VALUE!</v>
      </c>
      <c r="AG462" s="113" t="e">
        <f>T462-HLOOKUP(V462,Minimas!$C$3:$CD$12,7,FALSE)</f>
        <v>#VALUE!</v>
      </c>
      <c r="AH462" s="113" t="e">
        <f>T462-HLOOKUP(V462,Minimas!$C$3:$CD$12,8,FALSE)</f>
        <v>#VALUE!</v>
      </c>
      <c r="AI462" s="113" t="e">
        <f>T462-HLOOKUP(V462,Minimas!$C$3:$CD$12,9,FALSE)</f>
        <v>#VALUE!</v>
      </c>
      <c r="AJ462" s="113" t="e">
        <f>T462-HLOOKUP(V462,Minimas!$C$3:$CD$12,10,FALSE)</f>
        <v>#VALUE!</v>
      </c>
      <c r="AK462" s="114" t="str">
        <f t="shared" si="61"/>
        <v xml:space="preserve"> </v>
      </c>
      <c r="AL462" s="114"/>
      <c r="AM462" s="114" t="str">
        <f t="shared" si="62"/>
        <v xml:space="preserve"> </v>
      </c>
      <c r="AN462" s="114" t="str">
        <f t="shared" si="63"/>
        <v xml:space="preserve"> </v>
      </c>
      <c r="AO462" s="40"/>
      <c r="AP462" s="40"/>
      <c r="AQ462" s="40"/>
      <c r="AR462" s="40"/>
      <c r="AS462" s="40"/>
      <c r="AT462" s="40"/>
      <c r="AU462" s="40"/>
      <c r="AV462" s="40"/>
      <c r="AW462" s="40"/>
      <c r="AX462" s="40"/>
      <c r="AY462" s="40"/>
      <c r="AZ462" s="40"/>
      <c r="BA462" s="40"/>
      <c r="BB462" s="40"/>
      <c r="BC462" s="40"/>
      <c r="BD462" s="40"/>
      <c r="BE462" s="40"/>
      <c r="BF462" s="40"/>
      <c r="BG462" s="40"/>
      <c r="BH462" s="40"/>
      <c r="BI462" s="40"/>
      <c r="BJ462" s="40"/>
      <c r="BK462" s="40"/>
      <c r="BL462" s="40"/>
      <c r="BM462" s="40"/>
      <c r="BN462" s="40"/>
      <c r="BO462" s="40"/>
      <c r="BP462" s="40"/>
      <c r="BQ462" s="40"/>
      <c r="BR462" s="40"/>
      <c r="BS462" s="40"/>
      <c r="BT462" s="40"/>
      <c r="BU462" s="40"/>
      <c r="BV462" s="40"/>
      <c r="BW462" s="40"/>
      <c r="BX462" s="40"/>
      <c r="BY462" s="40"/>
      <c r="BZ462" s="40"/>
      <c r="CA462" s="40"/>
      <c r="CB462" s="40"/>
      <c r="CC462" s="40"/>
      <c r="CD462" s="40"/>
      <c r="CE462" s="40"/>
      <c r="CF462" s="40"/>
      <c r="CG462" s="40"/>
      <c r="CH462" s="40"/>
      <c r="CI462" s="40"/>
      <c r="CJ462" s="40"/>
      <c r="CK462" s="40"/>
      <c r="CL462" s="40"/>
      <c r="CM462" s="40"/>
      <c r="CN462" s="40"/>
      <c r="CO462" s="40"/>
      <c r="CP462" s="40"/>
      <c r="CQ462" s="40"/>
      <c r="CR462" s="40"/>
      <c r="CS462" s="40"/>
      <c r="CT462" s="40"/>
      <c r="CU462" s="40"/>
      <c r="CV462" s="40"/>
      <c r="CW462" s="40"/>
      <c r="CX462" s="40"/>
      <c r="CY462" s="40"/>
      <c r="CZ462" s="40"/>
      <c r="DA462" s="40"/>
      <c r="DB462" s="40"/>
      <c r="DC462" s="40"/>
    </row>
    <row r="463" spans="2:107" s="5" customFormat="1" ht="30" customHeight="1" x14ac:dyDescent="0.2">
      <c r="B463" s="83"/>
      <c r="C463" s="86"/>
      <c r="D463" s="87"/>
      <c r="E463" s="89"/>
      <c r="F463" s="117"/>
      <c r="G463" s="118"/>
      <c r="H463" s="91"/>
      <c r="I463" s="94"/>
      <c r="J463" s="95"/>
      <c r="K463" s="81"/>
      <c r="L463" s="100"/>
      <c r="M463" s="101"/>
      <c r="N463" s="101"/>
      <c r="O463" s="102" t="str">
        <f t="shared" si="56"/>
        <v/>
      </c>
      <c r="P463" s="100"/>
      <c r="Q463" s="101"/>
      <c r="R463" s="101"/>
      <c r="S463" s="102" t="str">
        <f t="shared" si="57"/>
        <v/>
      </c>
      <c r="T463" s="104" t="str">
        <f t="shared" si="58"/>
        <v/>
      </c>
      <c r="U463" s="105" t="str">
        <f t="shared" si="59"/>
        <v xml:space="preserve">   </v>
      </c>
      <c r="V463" s="106" t="str">
        <f>IF(E463=0," ",IF(E463="H",IF(H463&lt;2000,VLOOKUP(K463,Minimas!$A$15:$G$29,7),IF(AND(H463&gt;1999,H463&lt;2003),VLOOKUP(K463,Minimas!$A$15:$G$29,6),IF(AND(H463&gt;2002,H463&lt;2005),VLOOKUP(K463,Minimas!$A$15:$G$29,5),IF(AND(H463&gt;2004,H463&lt;2007),VLOOKUP(K463,Minimas!$A$15:$G$29,4),VLOOKUP(K463,Minimas!$A$15:$G$29,3))))),IF(H463&lt;2000,VLOOKUP(K463,Minimas!$H$15:$N$29,7),IF(AND(H463&gt;1999,H463&lt;2003),VLOOKUP(K463,Minimas!$H$15:$N$29,6),IF(AND(H463&gt;2002,H463&lt;2005),VLOOKUP(K463,Minimas!$H$15:$N$29,5),IF(AND(H463&gt;2004,H463&lt;2007),VLOOKUP(K463,Minimas!$H$15:$N$29,4),VLOOKUP(K463,Minimas!$H$15:$N$29,3)))))))</f>
        <v xml:space="preserve"> </v>
      </c>
      <c r="W463" s="107" t="str">
        <f t="shared" si="60"/>
        <v/>
      </c>
      <c r="X463" s="42"/>
      <c r="Y463" s="42"/>
      <c r="AB463" s="113" t="e">
        <f>T463-HLOOKUP(V463,Minimas!$C$3:$CD$12,2,FALSE)</f>
        <v>#VALUE!</v>
      </c>
      <c r="AC463" s="113" t="e">
        <f>T463-HLOOKUP(V463,Minimas!$C$3:$CD$12,3,FALSE)</f>
        <v>#VALUE!</v>
      </c>
      <c r="AD463" s="113" t="e">
        <f>T463-HLOOKUP(V463,Minimas!$C$3:$CD$12,4,FALSE)</f>
        <v>#VALUE!</v>
      </c>
      <c r="AE463" s="113" t="e">
        <f>T463-HLOOKUP(V463,Minimas!$C$3:$CD$12,5,FALSE)</f>
        <v>#VALUE!</v>
      </c>
      <c r="AF463" s="113" t="e">
        <f>T463-HLOOKUP(V463,Minimas!$C$3:$CD$12,6,FALSE)</f>
        <v>#VALUE!</v>
      </c>
      <c r="AG463" s="113" t="e">
        <f>T463-HLOOKUP(V463,Minimas!$C$3:$CD$12,7,FALSE)</f>
        <v>#VALUE!</v>
      </c>
      <c r="AH463" s="113" t="e">
        <f>T463-HLOOKUP(V463,Minimas!$C$3:$CD$12,8,FALSE)</f>
        <v>#VALUE!</v>
      </c>
      <c r="AI463" s="113" t="e">
        <f>T463-HLOOKUP(V463,Minimas!$C$3:$CD$12,9,FALSE)</f>
        <v>#VALUE!</v>
      </c>
      <c r="AJ463" s="113" t="e">
        <f>T463-HLOOKUP(V463,Minimas!$C$3:$CD$12,10,FALSE)</f>
        <v>#VALUE!</v>
      </c>
      <c r="AK463" s="114" t="str">
        <f t="shared" si="61"/>
        <v xml:space="preserve"> </v>
      </c>
      <c r="AL463" s="114"/>
      <c r="AM463" s="114" t="str">
        <f t="shared" si="62"/>
        <v xml:space="preserve"> </v>
      </c>
      <c r="AN463" s="114" t="str">
        <f t="shared" si="63"/>
        <v xml:space="preserve"> </v>
      </c>
      <c r="AO463" s="40"/>
      <c r="AP463" s="40"/>
      <c r="AQ463" s="40"/>
      <c r="AR463" s="40"/>
      <c r="AS463" s="40"/>
      <c r="AT463" s="40"/>
      <c r="AU463" s="40"/>
      <c r="AV463" s="40"/>
      <c r="AW463" s="40"/>
      <c r="AX463" s="40"/>
      <c r="AY463" s="40"/>
      <c r="AZ463" s="40"/>
      <c r="BA463" s="40"/>
      <c r="BB463" s="40"/>
      <c r="BC463" s="40"/>
      <c r="BD463" s="40"/>
      <c r="BE463" s="40"/>
      <c r="BF463" s="40"/>
      <c r="BG463" s="40"/>
      <c r="BH463" s="40"/>
      <c r="BI463" s="40"/>
      <c r="BJ463" s="40"/>
      <c r="BK463" s="40"/>
      <c r="BL463" s="40"/>
      <c r="BM463" s="40"/>
      <c r="BN463" s="40"/>
      <c r="BO463" s="40"/>
      <c r="BP463" s="40"/>
      <c r="BQ463" s="40"/>
      <c r="BR463" s="40"/>
      <c r="BS463" s="40"/>
      <c r="BT463" s="40"/>
      <c r="BU463" s="40"/>
      <c r="BV463" s="40"/>
      <c r="BW463" s="40"/>
      <c r="BX463" s="40"/>
      <c r="BY463" s="40"/>
      <c r="BZ463" s="40"/>
      <c r="CA463" s="40"/>
      <c r="CB463" s="40"/>
      <c r="CC463" s="40"/>
      <c r="CD463" s="40"/>
      <c r="CE463" s="40"/>
      <c r="CF463" s="40"/>
      <c r="CG463" s="40"/>
      <c r="CH463" s="40"/>
      <c r="CI463" s="40"/>
      <c r="CJ463" s="40"/>
      <c r="CK463" s="40"/>
      <c r="CL463" s="40"/>
      <c r="CM463" s="40"/>
      <c r="CN463" s="40"/>
      <c r="CO463" s="40"/>
      <c r="CP463" s="40"/>
      <c r="CQ463" s="40"/>
      <c r="CR463" s="40"/>
      <c r="CS463" s="40"/>
      <c r="CT463" s="40"/>
      <c r="CU463" s="40"/>
      <c r="CV463" s="40"/>
      <c r="CW463" s="40"/>
      <c r="CX463" s="40"/>
      <c r="CY463" s="40"/>
      <c r="CZ463" s="40"/>
      <c r="DA463" s="40"/>
      <c r="DB463" s="40"/>
      <c r="DC463" s="40"/>
    </row>
    <row r="464" spans="2:107" s="5" customFormat="1" ht="30" customHeight="1" x14ac:dyDescent="0.2">
      <c r="B464" s="83"/>
      <c r="C464" s="86"/>
      <c r="D464" s="87"/>
      <c r="E464" s="89"/>
      <c r="F464" s="117"/>
      <c r="G464" s="118"/>
      <c r="H464" s="91"/>
      <c r="I464" s="94"/>
      <c r="J464" s="95"/>
      <c r="K464" s="81"/>
      <c r="L464" s="100"/>
      <c r="M464" s="101"/>
      <c r="N464" s="101"/>
      <c r="O464" s="102" t="str">
        <f t="shared" si="56"/>
        <v/>
      </c>
      <c r="P464" s="100"/>
      <c r="Q464" s="101"/>
      <c r="R464" s="101"/>
      <c r="S464" s="102" t="str">
        <f t="shared" si="57"/>
        <v/>
      </c>
      <c r="T464" s="104" t="str">
        <f t="shared" si="58"/>
        <v/>
      </c>
      <c r="U464" s="105" t="str">
        <f t="shared" si="59"/>
        <v xml:space="preserve">   </v>
      </c>
      <c r="V464" s="106" t="str">
        <f>IF(E464=0," ",IF(E464="H",IF(H464&lt;2000,VLOOKUP(K464,Minimas!$A$15:$G$29,7),IF(AND(H464&gt;1999,H464&lt;2003),VLOOKUP(K464,Minimas!$A$15:$G$29,6),IF(AND(H464&gt;2002,H464&lt;2005),VLOOKUP(K464,Minimas!$A$15:$G$29,5),IF(AND(H464&gt;2004,H464&lt;2007),VLOOKUP(K464,Minimas!$A$15:$G$29,4),VLOOKUP(K464,Minimas!$A$15:$G$29,3))))),IF(H464&lt;2000,VLOOKUP(K464,Minimas!$H$15:$N$29,7),IF(AND(H464&gt;1999,H464&lt;2003),VLOOKUP(K464,Minimas!$H$15:$N$29,6),IF(AND(H464&gt;2002,H464&lt;2005),VLOOKUP(K464,Minimas!$H$15:$N$29,5),IF(AND(H464&gt;2004,H464&lt;2007),VLOOKUP(K464,Minimas!$H$15:$N$29,4),VLOOKUP(K464,Minimas!$H$15:$N$29,3)))))))</f>
        <v xml:space="preserve"> </v>
      </c>
      <c r="W464" s="107" t="str">
        <f t="shared" si="60"/>
        <v/>
      </c>
      <c r="X464" s="42"/>
      <c r="Y464" s="42"/>
      <c r="AB464" s="113" t="e">
        <f>T464-HLOOKUP(V464,Minimas!$C$3:$CD$12,2,FALSE)</f>
        <v>#VALUE!</v>
      </c>
      <c r="AC464" s="113" t="e">
        <f>T464-HLOOKUP(V464,Minimas!$C$3:$CD$12,3,FALSE)</f>
        <v>#VALUE!</v>
      </c>
      <c r="AD464" s="113" t="e">
        <f>T464-HLOOKUP(V464,Minimas!$C$3:$CD$12,4,FALSE)</f>
        <v>#VALUE!</v>
      </c>
      <c r="AE464" s="113" t="e">
        <f>T464-HLOOKUP(V464,Minimas!$C$3:$CD$12,5,FALSE)</f>
        <v>#VALUE!</v>
      </c>
      <c r="AF464" s="113" t="e">
        <f>T464-HLOOKUP(V464,Minimas!$C$3:$CD$12,6,FALSE)</f>
        <v>#VALUE!</v>
      </c>
      <c r="AG464" s="113" t="e">
        <f>T464-HLOOKUP(V464,Minimas!$C$3:$CD$12,7,FALSE)</f>
        <v>#VALUE!</v>
      </c>
      <c r="AH464" s="113" t="e">
        <f>T464-HLOOKUP(V464,Minimas!$C$3:$CD$12,8,FALSE)</f>
        <v>#VALUE!</v>
      </c>
      <c r="AI464" s="113" t="e">
        <f>T464-HLOOKUP(V464,Minimas!$C$3:$CD$12,9,FALSE)</f>
        <v>#VALUE!</v>
      </c>
      <c r="AJ464" s="113" t="e">
        <f>T464-HLOOKUP(V464,Minimas!$C$3:$CD$12,10,FALSE)</f>
        <v>#VALUE!</v>
      </c>
      <c r="AK464" s="114" t="str">
        <f t="shared" si="61"/>
        <v xml:space="preserve"> </v>
      </c>
      <c r="AL464" s="114"/>
      <c r="AM464" s="114" t="str">
        <f t="shared" si="62"/>
        <v xml:space="preserve"> </v>
      </c>
      <c r="AN464" s="114" t="str">
        <f t="shared" si="63"/>
        <v xml:space="preserve"> </v>
      </c>
      <c r="AO464" s="40"/>
      <c r="AP464" s="40"/>
      <c r="AQ464" s="40"/>
      <c r="AR464" s="40"/>
      <c r="AS464" s="40"/>
      <c r="AT464" s="40"/>
      <c r="AU464" s="40"/>
      <c r="AV464" s="40"/>
      <c r="AW464" s="40"/>
      <c r="AX464" s="40"/>
      <c r="AY464" s="40"/>
      <c r="AZ464" s="40"/>
      <c r="BA464" s="40"/>
      <c r="BB464" s="40"/>
      <c r="BC464" s="40"/>
      <c r="BD464" s="40"/>
      <c r="BE464" s="40"/>
      <c r="BF464" s="40"/>
      <c r="BG464" s="40"/>
      <c r="BH464" s="40"/>
      <c r="BI464" s="40"/>
      <c r="BJ464" s="40"/>
      <c r="BK464" s="40"/>
      <c r="BL464" s="40"/>
      <c r="BM464" s="40"/>
      <c r="BN464" s="40"/>
      <c r="BO464" s="40"/>
      <c r="BP464" s="40"/>
      <c r="BQ464" s="40"/>
      <c r="BR464" s="40"/>
      <c r="BS464" s="40"/>
      <c r="BT464" s="40"/>
      <c r="BU464" s="40"/>
      <c r="BV464" s="40"/>
      <c r="BW464" s="40"/>
      <c r="BX464" s="40"/>
      <c r="BY464" s="40"/>
      <c r="BZ464" s="40"/>
      <c r="CA464" s="40"/>
      <c r="CB464" s="40"/>
      <c r="CC464" s="40"/>
      <c r="CD464" s="40"/>
      <c r="CE464" s="40"/>
      <c r="CF464" s="40"/>
      <c r="CG464" s="40"/>
      <c r="CH464" s="40"/>
      <c r="CI464" s="40"/>
      <c r="CJ464" s="40"/>
      <c r="CK464" s="40"/>
      <c r="CL464" s="40"/>
      <c r="CM464" s="40"/>
      <c r="CN464" s="40"/>
      <c r="CO464" s="40"/>
      <c r="CP464" s="40"/>
      <c r="CQ464" s="40"/>
      <c r="CR464" s="40"/>
      <c r="CS464" s="40"/>
      <c r="CT464" s="40"/>
      <c r="CU464" s="40"/>
      <c r="CV464" s="40"/>
      <c r="CW464" s="40"/>
      <c r="CX464" s="40"/>
      <c r="CY464" s="40"/>
      <c r="CZ464" s="40"/>
      <c r="DA464" s="40"/>
      <c r="DB464" s="40"/>
      <c r="DC464" s="40"/>
    </row>
    <row r="465" spans="2:107" s="5" customFormat="1" ht="30" customHeight="1" x14ac:dyDescent="0.2">
      <c r="B465" s="83"/>
      <c r="C465" s="86"/>
      <c r="D465" s="87"/>
      <c r="E465" s="89"/>
      <c r="F465" s="117"/>
      <c r="G465" s="118"/>
      <c r="H465" s="91"/>
      <c r="I465" s="94"/>
      <c r="J465" s="95"/>
      <c r="K465" s="81"/>
      <c r="L465" s="100"/>
      <c r="M465" s="101"/>
      <c r="N465" s="101"/>
      <c r="O465" s="102" t="str">
        <f t="shared" ref="O465:O508" si="64">IF(E465="","",IF(MAXA(L465:N465)&lt;=0,0,MAXA(L465:N465)))</f>
        <v/>
      </c>
      <c r="P465" s="100"/>
      <c r="Q465" s="101"/>
      <c r="R465" s="101"/>
      <c r="S465" s="102" t="str">
        <f t="shared" ref="S465:S508" si="65">IF(E465="","",IF(MAXA(P465:R465)&lt;=0,0,MAXA(P465:R465)))</f>
        <v/>
      </c>
      <c r="T465" s="104" t="str">
        <f t="shared" ref="T465:T508" si="66">IF(E465="","",IF(OR(O465=0,S465=0),0,O465+S465))</f>
        <v/>
      </c>
      <c r="U465" s="105" t="str">
        <f t="shared" ref="U465:U508" si="67">+CONCATENATE(AM465," ",AN465)</f>
        <v xml:space="preserve">   </v>
      </c>
      <c r="V465" s="106" t="str">
        <f>IF(E465=0," ",IF(E465="H",IF(H465&lt;2000,VLOOKUP(K465,Minimas!$A$15:$G$29,7),IF(AND(H465&gt;1999,H465&lt;2003),VLOOKUP(K465,Minimas!$A$15:$G$29,6),IF(AND(H465&gt;2002,H465&lt;2005),VLOOKUP(K465,Minimas!$A$15:$G$29,5),IF(AND(H465&gt;2004,H465&lt;2007),VLOOKUP(K465,Minimas!$A$15:$G$29,4),VLOOKUP(K465,Minimas!$A$15:$G$29,3))))),IF(H465&lt;2000,VLOOKUP(K465,Minimas!$H$15:$N$29,7),IF(AND(H465&gt;1999,H465&lt;2003),VLOOKUP(K465,Minimas!$H$15:$N$29,6),IF(AND(H465&gt;2002,H465&lt;2005),VLOOKUP(K465,Minimas!$H$15:$N$29,5),IF(AND(H465&gt;2004,H465&lt;2007),VLOOKUP(K465,Minimas!$H$15:$N$29,4),VLOOKUP(K465,Minimas!$H$15:$N$29,3)))))))</f>
        <v xml:space="preserve"> </v>
      </c>
      <c r="W465" s="107" t="str">
        <f t="shared" ref="W465:W508" si="68">IF(E465=" "," ",IF(E465="H",10^(0.75194503*LOG(K465/175.508)^2)*T465,IF(E465="F",10^(0.783497476* LOG(K465/153.655)^2)*T465,"")))</f>
        <v/>
      </c>
      <c r="X465" s="42"/>
      <c r="Y465" s="42"/>
      <c r="AB465" s="113" t="e">
        <f>T465-HLOOKUP(V465,Minimas!$C$3:$CD$12,2,FALSE)</f>
        <v>#VALUE!</v>
      </c>
      <c r="AC465" s="113" t="e">
        <f>T465-HLOOKUP(V465,Minimas!$C$3:$CD$12,3,FALSE)</f>
        <v>#VALUE!</v>
      </c>
      <c r="AD465" s="113" t="e">
        <f>T465-HLOOKUP(V465,Minimas!$C$3:$CD$12,4,FALSE)</f>
        <v>#VALUE!</v>
      </c>
      <c r="AE465" s="113" t="e">
        <f>T465-HLOOKUP(V465,Minimas!$C$3:$CD$12,5,FALSE)</f>
        <v>#VALUE!</v>
      </c>
      <c r="AF465" s="113" t="e">
        <f>T465-HLOOKUP(V465,Minimas!$C$3:$CD$12,6,FALSE)</f>
        <v>#VALUE!</v>
      </c>
      <c r="AG465" s="113" t="e">
        <f>T465-HLOOKUP(V465,Minimas!$C$3:$CD$12,7,FALSE)</f>
        <v>#VALUE!</v>
      </c>
      <c r="AH465" s="113" t="e">
        <f>T465-HLOOKUP(V465,Minimas!$C$3:$CD$12,8,FALSE)</f>
        <v>#VALUE!</v>
      </c>
      <c r="AI465" s="113" t="e">
        <f>T465-HLOOKUP(V465,Minimas!$C$3:$CD$12,9,FALSE)</f>
        <v>#VALUE!</v>
      </c>
      <c r="AJ465" s="113" t="e">
        <f>T465-HLOOKUP(V465,Minimas!$C$3:$CD$12,10,FALSE)</f>
        <v>#VALUE!</v>
      </c>
      <c r="AK465" s="114" t="str">
        <f t="shared" ref="AK465:AK508" si="69">IF(E465=0," ",IF(AJ465&gt;=0,$AJ$5,IF(AI465&gt;=0,$AI$5,IF(AH465&gt;=0,$AH$5,IF(AG465&gt;=0,$AG$5,IF(AF465&gt;=0,$AF$5,IF(AE465&gt;=0,$AE$5,IF(AD465&gt;=0,$AD$5,IF(AC465&gt;=0,$AC$5,$AB$5)))))))))</f>
        <v xml:space="preserve"> </v>
      </c>
      <c r="AL465" s="114"/>
      <c r="AM465" s="114" t="str">
        <f t="shared" ref="AM465:AM508" si="70">IF(AK465="","",AK465)</f>
        <v xml:space="preserve"> </v>
      </c>
      <c r="AN465" s="114" t="str">
        <f t="shared" ref="AN465:AN508" si="71">IF(E465=0," ",IF(AJ465&gt;=0,AJ465,IF(AI465&gt;=0,AI465,IF(AH465&gt;=0,AH465,IF(AG465&gt;=0,AG465,IF(AF465&gt;=0,AF465,IF(AE465&gt;=0,AE465,IF(AD465&gt;=0,AD465,IF(AC465&gt;=0,AC465,AB465)))))))))</f>
        <v xml:space="preserve"> </v>
      </c>
      <c r="AO465" s="40"/>
      <c r="AP465" s="40"/>
      <c r="AQ465" s="40"/>
      <c r="AR465" s="40"/>
      <c r="AS465" s="40"/>
      <c r="AT465" s="40"/>
      <c r="AU465" s="40"/>
      <c r="AV465" s="40"/>
      <c r="AW465" s="40"/>
      <c r="AX465" s="40"/>
      <c r="AY465" s="40"/>
      <c r="AZ465" s="40"/>
      <c r="BA465" s="40"/>
      <c r="BB465" s="40"/>
      <c r="BC465" s="40"/>
      <c r="BD465" s="40"/>
      <c r="BE465" s="40"/>
      <c r="BF465" s="40"/>
      <c r="BG465" s="40"/>
      <c r="BH465" s="40"/>
      <c r="BI465" s="40"/>
      <c r="BJ465" s="40"/>
      <c r="BK465" s="40"/>
      <c r="BL465" s="40"/>
      <c r="BM465" s="40"/>
      <c r="BN465" s="40"/>
      <c r="BO465" s="40"/>
      <c r="BP465" s="40"/>
      <c r="BQ465" s="40"/>
      <c r="BR465" s="40"/>
      <c r="BS465" s="40"/>
      <c r="BT465" s="40"/>
      <c r="BU465" s="40"/>
      <c r="BV465" s="40"/>
      <c r="BW465" s="40"/>
      <c r="BX465" s="40"/>
      <c r="BY465" s="40"/>
      <c r="BZ465" s="40"/>
      <c r="CA465" s="40"/>
      <c r="CB465" s="40"/>
      <c r="CC465" s="40"/>
      <c r="CD465" s="40"/>
      <c r="CE465" s="40"/>
      <c r="CF465" s="40"/>
      <c r="CG465" s="40"/>
      <c r="CH465" s="40"/>
      <c r="CI465" s="40"/>
      <c r="CJ465" s="40"/>
      <c r="CK465" s="40"/>
      <c r="CL465" s="40"/>
      <c r="CM465" s="40"/>
      <c r="CN465" s="40"/>
      <c r="CO465" s="40"/>
      <c r="CP465" s="40"/>
      <c r="CQ465" s="40"/>
      <c r="CR465" s="40"/>
      <c r="CS465" s="40"/>
      <c r="CT465" s="40"/>
      <c r="CU465" s="40"/>
      <c r="CV465" s="40"/>
      <c r="CW465" s="40"/>
      <c r="CX465" s="40"/>
      <c r="CY465" s="40"/>
      <c r="CZ465" s="40"/>
      <c r="DA465" s="40"/>
      <c r="DB465" s="40"/>
      <c r="DC465" s="40"/>
    </row>
    <row r="466" spans="2:107" s="5" customFormat="1" ht="30" customHeight="1" x14ac:dyDescent="0.2">
      <c r="B466" s="83"/>
      <c r="C466" s="86"/>
      <c r="D466" s="87"/>
      <c r="E466" s="89"/>
      <c r="F466" s="117"/>
      <c r="G466" s="118"/>
      <c r="H466" s="91"/>
      <c r="I466" s="94"/>
      <c r="J466" s="95"/>
      <c r="K466" s="81"/>
      <c r="L466" s="100"/>
      <c r="M466" s="101"/>
      <c r="N466" s="101"/>
      <c r="O466" s="102" t="str">
        <f t="shared" si="64"/>
        <v/>
      </c>
      <c r="P466" s="100"/>
      <c r="Q466" s="101"/>
      <c r="R466" s="101"/>
      <c r="S466" s="102" t="str">
        <f t="shared" si="65"/>
        <v/>
      </c>
      <c r="T466" s="104" t="str">
        <f t="shared" si="66"/>
        <v/>
      </c>
      <c r="U466" s="105" t="str">
        <f t="shared" si="67"/>
        <v xml:space="preserve">   </v>
      </c>
      <c r="V466" s="106" t="str">
        <f>IF(E466=0," ",IF(E466="H",IF(H466&lt;2000,VLOOKUP(K466,Minimas!$A$15:$G$29,7),IF(AND(H466&gt;1999,H466&lt;2003),VLOOKUP(K466,Minimas!$A$15:$G$29,6),IF(AND(H466&gt;2002,H466&lt;2005),VLOOKUP(K466,Minimas!$A$15:$G$29,5),IF(AND(H466&gt;2004,H466&lt;2007),VLOOKUP(K466,Minimas!$A$15:$G$29,4),VLOOKUP(K466,Minimas!$A$15:$G$29,3))))),IF(H466&lt;2000,VLOOKUP(K466,Minimas!$H$15:$N$29,7),IF(AND(H466&gt;1999,H466&lt;2003),VLOOKUP(K466,Minimas!$H$15:$N$29,6),IF(AND(H466&gt;2002,H466&lt;2005),VLOOKUP(K466,Minimas!$H$15:$N$29,5),IF(AND(H466&gt;2004,H466&lt;2007),VLOOKUP(K466,Minimas!$H$15:$N$29,4),VLOOKUP(K466,Minimas!$H$15:$N$29,3)))))))</f>
        <v xml:space="preserve"> </v>
      </c>
      <c r="W466" s="107" t="str">
        <f t="shared" si="68"/>
        <v/>
      </c>
      <c r="X466" s="42"/>
      <c r="Y466" s="42"/>
      <c r="AB466" s="113" t="e">
        <f>T466-HLOOKUP(V466,Minimas!$C$3:$CD$12,2,FALSE)</f>
        <v>#VALUE!</v>
      </c>
      <c r="AC466" s="113" t="e">
        <f>T466-HLOOKUP(V466,Minimas!$C$3:$CD$12,3,FALSE)</f>
        <v>#VALUE!</v>
      </c>
      <c r="AD466" s="113" t="e">
        <f>T466-HLOOKUP(V466,Minimas!$C$3:$CD$12,4,FALSE)</f>
        <v>#VALUE!</v>
      </c>
      <c r="AE466" s="113" t="e">
        <f>T466-HLOOKUP(V466,Minimas!$C$3:$CD$12,5,FALSE)</f>
        <v>#VALUE!</v>
      </c>
      <c r="AF466" s="113" t="e">
        <f>T466-HLOOKUP(V466,Minimas!$C$3:$CD$12,6,FALSE)</f>
        <v>#VALUE!</v>
      </c>
      <c r="AG466" s="113" t="e">
        <f>T466-HLOOKUP(V466,Minimas!$C$3:$CD$12,7,FALSE)</f>
        <v>#VALUE!</v>
      </c>
      <c r="AH466" s="113" t="e">
        <f>T466-HLOOKUP(V466,Minimas!$C$3:$CD$12,8,FALSE)</f>
        <v>#VALUE!</v>
      </c>
      <c r="AI466" s="113" t="e">
        <f>T466-HLOOKUP(V466,Minimas!$C$3:$CD$12,9,FALSE)</f>
        <v>#VALUE!</v>
      </c>
      <c r="AJ466" s="113" t="e">
        <f>T466-HLOOKUP(V466,Minimas!$C$3:$CD$12,10,FALSE)</f>
        <v>#VALUE!</v>
      </c>
      <c r="AK466" s="114" t="str">
        <f t="shared" si="69"/>
        <v xml:space="preserve"> </v>
      </c>
      <c r="AL466" s="114"/>
      <c r="AM466" s="114" t="str">
        <f t="shared" si="70"/>
        <v xml:space="preserve"> </v>
      </c>
      <c r="AN466" s="114" t="str">
        <f t="shared" si="71"/>
        <v xml:space="preserve"> </v>
      </c>
      <c r="AO466" s="40"/>
      <c r="AP466" s="40"/>
      <c r="AQ466" s="40"/>
      <c r="AR466" s="40"/>
      <c r="AS466" s="40"/>
      <c r="AT466" s="40"/>
      <c r="AU466" s="40"/>
      <c r="AV466" s="40"/>
      <c r="AW466" s="40"/>
      <c r="AX466" s="40"/>
      <c r="AY466" s="40"/>
      <c r="AZ466" s="40"/>
      <c r="BA466" s="40"/>
      <c r="BB466" s="40"/>
      <c r="BC466" s="40"/>
      <c r="BD466" s="40"/>
      <c r="BE466" s="40"/>
      <c r="BF466" s="40"/>
      <c r="BG466" s="40"/>
      <c r="BH466" s="40"/>
      <c r="BI466" s="40"/>
      <c r="BJ466" s="40"/>
      <c r="BK466" s="40"/>
      <c r="BL466" s="40"/>
      <c r="BM466" s="40"/>
      <c r="BN466" s="40"/>
      <c r="BO466" s="40"/>
      <c r="BP466" s="40"/>
      <c r="BQ466" s="40"/>
      <c r="BR466" s="40"/>
      <c r="BS466" s="40"/>
      <c r="BT466" s="40"/>
      <c r="BU466" s="40"/>
      <c r="BV466" s="40"/>
      <c r="BW466" s="40"/>
      <c r="BX466" s="40"/>
      <c r="BY466" s="40"/>
      <c r="BZ466" s="40"/>
      <c r="CA466" s="40"/>
      <c r="CB466" s="40"/>
      <c r="CC466" s="40"/>
      <c r="CD466" s="40"/>
      <c r="CE466" s="40"/>
      <c r="CF466" s="40"/>
      <c r="CG466" s="40"/>
      <c r="CH466" s="40"/>
      <c r="CI466" s="40"/>
      <c r="CJ466" s="40"/>
      <c r="CK466" s="40"/>
      <c r="CL466" s="40"/>
      <c r="CM466" s="40"/>
      <c r="CN466" s="40"/>
      <c r="CO466" s="40"/>
      <c r="CP466" s="40"/>
      <c r="CQ466" s="40"/>
      <c r="CR466" s="40"/>
      <c r="CS466" s="40"/>
      <c r="CT466" s="40"/>
      <c r="CU466" s="40"/>
      <c r="CV466" s="40"/>
      <c r="CW466" s="40"/>
      <c r="CX466" s="40"/>
      <c r="CY466" s="40"/>
      <c r="CZ466" s="40"/>
      <c r="DA466" s="40"/>
      <c r="DB466" s="40"/>
      <c r="DC466" s="40"/>
    </row>
    <row r="467" spans="2:107" s="5" customFormat="1" ht="30" customHeight="1" x14ac:dyDescent="0.2">
      <c r="B467" s="83"/>
      <c r="C467" s="86"/>
      <c r="D467" s="87"/>
      <c r="E467" s="89"/>
      <c r="F467" s="117"/>
      <c r="G467" s="118"/>
      <c r="H467" s="91"/>
      <c r="I467" s="94"/>
      <c r="J467" s="95"/>
      <c r="K467" s="81"/>
      <c r="L467" s="100"/>
      <c r="M467" s="101"/>
      <c r="N467" s="101"/>
      <c r="O467" s="102" t="str">
        <f t="shared" si="64"/>
        <v/>
      </c>
      <c r="P467" s="100"/>
      <c r="Q467" s="101"/>
      <c r="R467" s="101"/>
      <c r="S467" s="102" t="str">
        <f t="shared" si="65"/>
        <v/>
      </c>
      <c r="T467" s="104" t="str">
        <f t="shared" si="66"/>
        <v/>
      </c>
      <c r="U467" s="105" t="str">
        <f t="shared" si="67"/>
        <v xml:space="preserve">   </v>
      </c>
      <c r="V467" s="106" t="str">
        <f>IF(E467=0," ",IF(E467="H",IF(H467&lt;2000,VLOOKUP(K467,Minimas!$A$15:$G$29,7),IF(AND(H467&gt;1999,H467&lt;2003),VLOOKUP(K467,Minimas!$A$15:$G$29,6),IF(AND(H467&gt;2002,H467&lt;2005),VLOOKUP(K467,Minimas!$A$15:$G$29,5),IF(AND(H467&gt;2004,H467&lt;2007),VLOOKUP(K467,Minimas!$A$15:$G$29,4),VLOOKUP(K467,Minimas!$A$15:$G$29,3))))),IF(H467&lt;2000,VLOOKUP(K467,Minimas!$H$15:$N$29,7),IF(AND(H467&gt;1999,H467&lt;2003),VLOOKUP(K467,Minimas!$H$15:$N$29,6),IF(AND(H467&gt;2002,H467&lt;2005),VLOOKUP(K467,Minimas!$H$15:$N$29,5),IF(AND(H467&gt;2004,H467&lt;2007),VLOOKUP(K467,Minimas!$H$15:$N$29,4),VLOOKUP(K467,Minimas!$H$15:$N$29,3)))))))</f>
        <v xml:space="preserve"> </v>
      </c>
      <c r="W467" s="107" t="str">
        <f t="shared" si="68"/>
        <v/>
      </c>
      <c r="X467" s="42"/>
      <c r="Y467" s="42"/>
      <c r="AB467" s="113" t="e">
        <f>T467-HLOOKUP(V467,Minimas!$C$3:$CD$12,2,FALSE)</f>
        <v>#VALUE!</v>
      </c>
      <c r="AC467" s="113" t="e">
        <f>T467-HLOOKUP(V467,Minimas!$C$3:$CD$12,3,FALSE)</f>
        <v>#VALUE!</v>
      </c>
      <c r="AD467" s="113" t="e">
        <f>T467-HLOOKUP(V467,Minimas!$C$3:$CD$12,4,FALSE)</f>
        <v>#VALUE!</v>
      </c>
      <c r="AE467" s="113" t="e">
        <f>T467-HLOOKUP(V467,Minimas!$C$3:$CD$12,5,FALSE)</f>
        <v>#VALUE!</v>
      </c>
      <c r="AF467" s="113" t="e">
        <f>T467-HLOOKUP(V467,Minimas!$C$3:$CD$12,6,FALSE)</f>
        <v>#VALUE!</v>
      </c>
      <c r="AG467" s="113" t="e">
        <f>T467-HLOOKUP(V467,Minimas!$C$3:$CD$12,7,FALSE)</f>
        <v>#VALUE!</v>
      </c>
      <c r="AH467" s="113" t="e">
        <f>T467-HLOOKUP(V467,Minimas!$C$3:$CD$12,8,FALSE)</f>
        <v>#VALUE!</v>
      </c>
      <c r="AI467" s="113" t="e">
        <f>T467-HLOOKUP(V467,Minimas!$C$3:$CD$12,9,FALSE)</f>
        <v>#VALUE!</v>
      </c>
      <c r="AJ467" s="113" t="e">
        <f>T467-HLOOKUP(V467,Minimas!$C$3:$CD$12,10,FALSE)</f>
        <v>#VALUE!</v>
      </c>
      <c r="AK467" s="114" t="str">
        <f t="shared" si="69"/>
        <v xml:space="preserve"> </v>
      </c>
      <c r="AL467" s="114"/>
      <c r="AM467" s="114" t="str">
        <f t="shared" si="70"/>
        <v xml:space="preserve"> </v>
      </c>
      <c r="AN467" s="114" t="str">
        <f t="shared" si="71"/>
        <v xml:space="preserve"> </v>
      </c>
      <c r="AO467" s="40"/>
      <c r="AP467" s="40"/>
      <c r="AQ467" s="40"/>
      <c r="AR467" s="40"/>
      <c r="AS467" s="40"/>
      <c r="AT467" s="40"/>
      <c r="AU467" s="40"/>
      <c r="AV467" s="40"/>
      <c r="AW467" s="40"/>
      <c r="AX467" s="40"/>
      <c r="AY467" s="40"/>
      <c r="AZ467" s="40"/>
      <c r="BA467" s="40"/>
      <c r="BB467" s="40"/>
      <c r="BC467" s="40"/>
      <c r="BD467" s="40"/>
      <c r="BE467" s="40"/>
      <c r="BF467" s="40"/>
      <c r="BG467" s="40"/>
      <c r="BH467" s="40"/>
      <c r="BI467" s="40"/>
      <c r="BJ467" s="40"/>
      <c r="BK467" s="40"/>
      <c r="BL467" s="40"/>
      <c r="BM467" s="40"/>
      <c r="BN467" s="40"/>
      <c r="BO467" s="40"/>
      <c r="BP467" s="40"/>
      <c r="BQ467" s="40"/>
      <c r="BR467" s="40"/>
      <c r="BS467" s="40"/>
      <c r="BT467" s="40"/>
      <c r="BU467" s="40"/>
      <c r="BV467" s="40"/>
      <c r="BW467" s="40"/>
      <c r="BX467" s="40"/>
      <c r="BY467" s="40"/>
      <c r="BZ467" s="40"/>
      <c r="CA467" s="40"/>
      <c r="CB467" s="40"/>
      <c r="CC467" s="40"/>
      <c r="CD467" s="40"/>
      <c r="CE467" s="40"/>
      <c r="CF467" s="40"/>
      <c r="CG467" s="40"/>
      <c r="CH467" s="40"/>
      <c r="CI467" s="40"/>
      <c r="CJ467" s="40"/>
      <c r="CK467" s="40"/>
      <c r="CL467" s="40"/>
      <c r="CM467" s="40"/>
      <c r="CN467" s="40"/>
      <c r="CO467" s="40"/>
      <c r="CP467" s="40"/>
      <c r="CQ467" s="40"/>
      <c r="CR467" s="40"/>
      <c r="CS467" s="40"/>
      <c r="CT467" s="40"/>
      <c r="CU467" s="40"/>
      <c r="CV467" s="40"/>
      <c r="CW467" s="40"/>
      <c r="CX467" s="40"/>
      <c r="CY467" s="40"/>
      <c r="CZ467" s="40"/>
      <c r="DA467" s="40"/>
      <c r="DB467" s="40"/>
      <c r="DC467" s="40"/>
    </row>
    <row r="468" spans="2:107" s="5" customFormat="1" ht="30" customHeight="1" x14ac:dyDescent="0.2">
      <c r="B468" s="83"/>
      <c r="C468" s="86"/>
      <c r="D468" s="87"/>
      <c r="E468" s="89"/>
      <c r="F468" s="117"/>
      <c r="G468" s="118"/>
      <c r="H468" s="91"/>
      <c r="I468" s="94"/>
      <c r="J468" s="95"/>
      <c r="K468" s="81"/>
      <c r="L468" s="100"/>
      <c r="M468" s="101"/>
      <c r="N468" s="101"/>
      <c r="O468" s="102" t="str">
        <f t="shared" si="64"/>
        <v/>
      </c>
      <c r="P468" s="100"/>
      <c r="Q468" s="101"/>
      <c r="R468" s="101"/>
      <c r="S468" s="102" t="str">
        <f t="shared" si="65"/>
        <v/>
      </c>
      <c r="T468" s="104" t="str">
        <f t="shared" si="66"/>
        <v/>
      </c>
      <c r="U468" s="105" t="str">
        <f t="shared" si="67"/>
        <v xml:space="preserve">   </v>
      </c>
      <c r="V468" s="106" t="str">
        <f>IF(E468=0," ",IF(E468="H",IF(H468&lt;2000,VLOOKUP(K468,Minimas!$A$15:$G$29,7),IF(AND(H468&gt;1999,H468&lt;2003),VLOOKUP(K468,Minimas!$A$15:$G$29,6),IF(AND(H468&gt;2002,H468&lt;2005),VLOOKUP(K468,Minimas!$A$15:$G$29,5),IF(AND(H468&gt;2004,H468&lt;2007),VLOOKUP(K468,Minimas!$A$15:$G$29,4),VLOOKUP(K468,Minimas!$A$15:$G$29,3))))),IF(H468&lt;2000,VLOOKUP(K468,Minimas!$H$15:$N$29,7),IF(AND(H468&gt;1999,H468&lt;2003),VLOOKUP(K468,Minimas!$H$15:$N$29,6),IF(AND(H468&gt;2002,H468&lt;2005),VLOOKUP(K468,Minimas!$H$15:$N$29,5),IF(AND(H468&gt;2004,H468&lt;2007),VLOOKUP(K468,Minimas!$H$15:$N$29,4),VLOOKUP(K468,Minimas!$H$15:$N$29,3)))))))</f>
        <v xml:space="preserve"> </v>
      </c>
      <c r="W468" s="107" t="str">
        <f t="shared" si="68"/>
        <v/>
      </c>
      <c r="X468" s="42"/>
      <c r="Y468" s="42"/>
      <c r="AB468" s="113" t="e">
        <f>T468-HLOOKUP(V468,Minimas!$C$3:$CD$12,2,FALSE)</f>
        <v>#VALUE!</v>
      </c>
      <c r="AC468" s="113" t="e">
        <f>T468-HLOOKUP(V468,Minimas!$C$3:$CD$12,3,FALSE)</f>
        <v>#VALUE!</v>
      </c>
      <c r="AD468" s="113" t="e">
        <f>T468-HLOOKUP(V468,Minimas!$C$3:$CD$12,4,FALSE)</f>
        <v>#VALUE!</v>
      </c>
      <c r="AE468" s="113" t="e">
        <f>T468-HLOOKUP(V468,Minimas!$C$3:$CD$12,5,FALSE)</f>
        <v>#VALUE!</v>
      </c>
      <c r="AF468" s="113" t="e">
        <f>T468-HLOOKUP(V468,Minimas!$C$3:$CD$12,6,FALSE)</f>
        <v>#VALUE!</v>
      </c>
      <c r="AG468" s="113" t="e">
        <f>T468-HLOOKUP(V468,Minimas!$C$3:$CD$12,7,FALSE)</f>
        <v>#VALUE!</v>
      </c>
      <c r="AH468" s="113" t="e">
        <f>T468-HLOOKUP(V468,Minimas!$C$3:$CD$12,8,FALSE)</f>
        <v>#VALUE!</v>
      </c>
      <c r="AI468" s="113" t="e">
        <f>T468-HLOOKUP(V468,Minimas!$C$3:$CD$12,9,FALSE)</f>
        <v>#VALUE!</v>
      </c>
      <c r="AJ468" s="113" t="e">
        <f>T468-HLOOKUP(V468,Minimas!$C$3:$CD$12,10,FALSE)</f>
        <v>#VALUE!</v>
      </c>
      <c r="AK468" s="114" t="str">
        <f t="shared" si="69"/>
        <v xml:space="preserve"> </v>
      </c>
      <c r="AL468" s="114"/>
      <c r="AM468" s="114" t="str">
        <f t="shared" si="70"/>
        <v xml:space="preserve"> </v>
      </c>
      <c r="AN468" s="114" t="str">
        <f t="shared" si="71"/>
        <v xml:space="preserve"> </v>
      </c>
      <c r="AO468" s="40"/>
      <c r="AP468" s="40"/>
      <c r="AQ468" s="40"/>
      <c r="AR468" s="40"/>
      <c r="AS468" s="40"/>
      <c r="AT468" s="40"/>
      <c r="AU468" s="40"/>
      <c r="AV468" s="40"/>
      <c r="AW468" s="40"/>
      <c r="AX468" s="40"/>
      <c r="AY468" s="40"/>
      <c r="AZ468" s="40"/>
      <c r="BA468" s="40"/>
      <c r="BB468" s="40"/>
      <c r="BC468" s="40"/>
      <c r="BD468" s="40"/>
      <c r="BE468" s="40"/>
      <c r="BF468" s="40"/>
      <c r="BG468" s="40"/>
      <c r="BH468" s="40"/>
      <c r="BI468" s="40"/>
      <c r="BJ468" s="40"/>
      <c r="BK468" s="40"/>
      <c r="BL468" s="40"/>
      <c r="BM468" s="40"/>
      <c r="BN468" s="40"/>
      <c r="BO468" s="40"/>
      <c r="BP468" s="40"/>
      <c r="BQ468" s="40"/>
      <c r="BR468" s="40"/>
      <c r="BS468" s="40"/>
      <c r="BT468" s="40"/>
      <c r="BU468" s="40"/>
      <c r="BV468" s="40"/>
      <c r="BW468" s="40"/>
      <c r="BX468" s="40"/>
      <c r="BY468" s="40"/>
      <c r="BZ468" s="40"/>
      <c r="CA468" s="40"/>
      <c r="CB468" s="40"/>
      <c r="CC468" s="40"/>
      <c r="CD468" s="40"/>
      <c r="CE468" s="40"/>
      <c r="CF468" s="40"/>
      <c r="CG468" s="40"/>
      <c r="CH468" s="40"/>
      <c r="CI468" s="40"/>
      <c r="CJ468" s="40"/>
      <c r="CK468" s="40"/>
      <c r="CL468" s="40"/>
      <c r="CM468" s="40"/>
      <c r="CN468" s="40"/>
      <c r="CO468" s="40"/>
      <c r="CP468" s="40"/>
      <c r="CQ468" s="40"/>
      <c r="CR468" s="40"/>
      <c r="CS468" s="40"/>
      <c r="CT468" s="40"/>
      <c r="CU468" s="40"/>
      <c r="CV468" s="40"/>
      <c r="CW468" s="40"/>
      <c r="CX468" s="40"/>
      <c r="CY468" s="40"/>
      <c r="CZ468" s="40"/>
      <c r="DA468" s="40"/>
      <c r="DB468" s="40"/>
      <c r="DC468" s="40"/>
    </row>
    <row r="469" spans="2:107" s="5" customFormat="1" ht="30" customHeight="1" x14ac:dyDescent="0.2">
      <c r="B469" s="83"/>
      <c r="C469" s="86"/>
      <c r="D469" s="87"/>
      <c r="E469" s="89"/>
      <c r="F469" s="117"/>
      <c r="G469" s="118"/>
      <c r="H469" s="91"/>
      <c r="I469" s="94"/>
      <c r="J469" s="95"/>
      <c r="K469" s="81"/>
      <c r="L469" s="100"/>
      <c r="M469" s="101"/>
      <c r="N469" s="101"/>
      <c r="O469" s="102" t="str">
        <f t="shared" si="64"/>
        <v/>
      </c>
      <c r="P469" s="100"/>
      <c r="Q469" s="101"/>
      <c r="R469" s="101"/>
      <c r="S469" s="102" t="str">
        <f t="shared" si="65"/>
        <v/>
      </c>
      <c r="T469" s="104" t="str">
        <f t="shared" si="66"/>
        <v/>
      </c>
      <c r="U469" s="105" t="str">
        <f t="shared" si="67"/>
        <v xml:space="preserve">   </v>
      </c>
      <c r="V469" s="106" t="str">
        <f>IF(E469=0," ",IF(E469="H",IF(H469&lt;2000,VLOOKUP(K469,Minimas!$A$15:$G$29,7),IF(AND(H469&gt;1999,H469&lt;2003),VLOOKUP(K469,Minimas!$A$15:$G$29,6),IF(AND(H469&gt;2002,H469&lt;2005),VLOOKUP(K469,Minimas!$A$15:$G$29,5),IF(AND(H469&gt;2004,H469&lt;2007),VLOOKUP(K469,Minimas!$A$15:$G$29,4),VLOOKUP(K469,Minimas!$A$15:$G$29,3))))),IF(H469&lt;2000,VLOOKUP(K469,Minimas!$H$15:$N$29,7),IF(AND(H469&gt;1999,H469&lt;2003),VLOOKUP(K469,Minimas!$H$15:$N$29,6),IF(AND(H469&gt;2002,H469&lt;2005),VLOOKUP(K469,Minimas!$H$15:$N$29,5),IF(AND(H469&gt;2004,H469&lt;2007),VLOOKUP(K469,Minimas!$H$15:$N$29,4),VLOOKUP(K469,Minimas!$H$15:$N$29,3)))))))</f>
        <v xml:space="preserve"> </v>
      </c>
      <c r="W469" s="107" t="str">
        <f t="shared" si="68"/>
        <v/>
      </c>
      <c r="X469" s="42"/>
      <c r="Y469" s="42"/>
      <c r="AB469" s="113" t="e">
        <f>T469-HLOOKUP(V469,Minimas!$C$3:$CD$12,2,FALSE)</f>
        <v>#VALUE!</v>
      </c>
      <c r="AC469" s="113" t="e">
        <f>T469-HLOOKUP(V469,Minimas!$C$3:$CD$12,3,FALSE)</f>
        <v>#VALUE!</v>
      </c>
      <c r="AD469" s="113" t="e">
        <f>T469-HLOOKUP(V469,Minimas!$C$3:$CD$12,4,FALSE)</f>
        <v>#VALUE!</v>
      </c>
      <c r="AE469" s="113" t="e">
        <f>T469-HLOOKUP(V469,Minimas!$C$3:$CD$12,5,FALSE)</f>
        <v>#VALUE!</v>
      </c>
      <c r="AF469" s="113" t="e">
        <f>T469-HLOOKUP(V469,Minimas!$C$3:$CD$12,6,FALSE)</f>
        <v>#VALUE!</v>
      </c>
      <c r="AG469" s="113" t="e">
        <f>T469-HLOOKUP(V469,Minimas!$C$3:$CD$12,7,FALSE)</f>
        <v>#VALUE!</v>
      </c>
      <c r="AH469" s="113" t="e">
        <f>T469-HLOOKUP(V469,Minimas!$C$3:$CD$12,8,FALSE)</f>
        <v>#VALUE!</v>
      </c>
      <c r="AI469" s="113" t="e">
        <f>T469-HLOOKUP(V469,Minimas!$C$3:$CD$12,9,FALSE)</f>
        <v>#VALUE!</v>
      </c>
      <c r="AJ469" s="113" t="e">
        <f>T469-HLOOKUP(V469,Minimas!$C$3:$CD$12,10,FALSE)</f>
        <v>#VALUE!</v>
      </c>
      <c r="AK469" s="114" t="str">
        <f t="shared" si="69"/>
        <v xml:space="preserve"> </v>
      </c>
      <c r="AL469" s="114"/>
      <c r="AM469" s="114" t="str">
        <f t="shared" si="70"/>
        <v xml:space="preserve"> </v>
      </c>
      <c r="AN469" s="114" t="str">
        <f t="shared" si="71"/>
        <v xml:space="preserve"> </v>
      </c>
      <c r="AO469" s="40"/>
      <c r="AP469" s="40"/>
      <c r="AQ469" s="40"/>
      <c r="AR469" s="40"/>
      <c r="AS469" s="40"/>
      <c r="AT469" s="40"/>
      <c r="AU469" s="40"/>
      <c r="AV469" s="40"/>
      <c r="AW469" s="40"/>
      <c r="AX469" s="40"/>
      <c r="AY469" s="40"/>
      <c r="AZ469" s="40"/>
      <c r="BA469" s="40"/>
      <c r="BB469" s="40"/>
      <c r="BC469" s="40"/>
      <c r="BD469" s="40"/>
      <c r="BE469" s="40"/>
      <c r="BF469" s="40"/>
      <c r="BG469" s="40"/>
      <c r="BH469" s="40"/>
      <c r="BI469" s="40"/>
      <c r="BJ469" s="40"/>
      <c r="BK469" s="40"/>
      <c r="BL469" s="40"/>
      <c r="BM469" s="40"/>
      <c r="BN469" s="40"/>
      <c r="BO469" s="40"/>
      <c r="BP469" s="40"/>
      <c r="BQ469" s="40"/>
      <c r="BR469" s="40"/>
      <c r="BS469" s="40"/>
      <c r="BT469" s="40"/>
      <c r="BU469" s="40"/>
      <c r="BV469" s="40"/>
      <c r="BW469" s="40"/>
      <c r="BX469" s="40"/>
      <c r="BY469" s="40"/>
      <c r="BZ469" s="40"/>
      <c r="CA469" s="40"/>
      <c r="CB469" s="40"/>
      <c r="CC469" s="40"/>
      <c r="CD469" s="40"/>
      <c r="CE469" s="40"/>
      <c r="CF469" s="40"/>
      <c r="CG469" s="40"/>
      <c r="CH469" s="40"/>
      <c r="CI469" s="40"/>
      <c r="CJ469" s="40"/>
      <c r="CK469" s="40"/>
      <c r="CL469" s="40"/>
      <c r="CM469" s="40"/>
      <c r="CN469" s="40"/>
      <c r="CO469" s="40"/>
      <c r="CP469" s="40"/>
      <c r="CQ469" s="40"/>
      <c r="CR469" s="40"/>
      <c r="CS469" s="40"/>
      <c r="CT469" s="40"/>
      <c r="CU469" s="40"/>
      <c r="CV469" s="40"/>
      <c r="CW469" s="40"/>
      <c r="CX469" s="40"/>
      <c r="CY469" s="40"/>
      <c r="CZ469" s="40"/>
      <c r="DA469" s="40"/>
      <c r="DB469" s="40"/>
      <c r="DC469" s="40"/>
    </row>
    <row r="470" spans="2:107" s="5" customFormat="1" ht="30" customHeight="1" x14ac:dyDescent="0.2">
      <c r="B470" s="83"/>
      <c r="C470" s="86"/>
      <c r="D470" s="87"/>
      <c r="E470" s="89"/>
      <c r="F470" s="117"/>
      <c r="G470" s="118"/>
      <c r="H470" s="91"/>
      <c r="I470" s="94"/>
      <c r="J470" s="95"/>
      <c r="K470" s="81"/>
      <c r="L470" s="100"/>
      <c r="M470" s="101"/>
      <c r="N470" s="101"/>
      <c r="O470" s="102" t="str">
        <f t="shared" si="64"/>
        <v/>
      </c>
      <c r="P470" s="100"/>
      <c r="Q470" s="101"/>
      <c r="R470" s="101"/>
      <c r="S470" s="102" t="str">
        <f t="shared" si="65"/>
        <v/>
      </c>
      <c r="T470" s="104" t="str">
        <f t="shared" si="66"/>
        <v/>
      </c>
      <c r="U470" s="105" t="str">
        <f t="shared" si="67"/>
        <v xml:space="preserve">   </v>
      </c>
      <c r="V470" s="106" t="str">
        <f>IF(E470=0," ",IF(E470="H",IF(H470&lt;2000,VLOOKUP(K470,Minimas!$A$15:$G$29,7),IF(AND(H470&gt;1999,H470&lt;2003),VLOOKUP(K470,Minimas!$A$15:$G$29,6),IF(AND(H470&gt;2002,H470&lt;2005),VLOOKUP(K470,Minimas!$A$15:$G$29,5),IF(AND(H470&gt;2004,H470&lt;2007),VLOOKUP(K470,Minimas!$A$15:$G$29,4),VLOOKUP(K470,Minimas!$A$15:$G$29,3))))),IF(H470&lt;2000,VLOOKUP(K470,Minimas!$H$15:$N$29,7),IF(AND(H470&gt;1999,H470&lt;2003),VLOOKUP(K470,Minimas!$H$15:$N$29,6),IF(AND(H470&gt;2002,H470&lt;2005),VLOOKUP(K470,Minimas!$H$15:$N$29,5),IF(AND(H470&gt;2004,H470&lt;2007),VLOOKUP(K470,Minimas!$H$15:$N$29,4),VLOOKUP(K470,Minimas!$H$15:$N$29,3)))))))</f>
        <v xml:space="preserve"> </v>
      </c>
      <c r="W470" s="107" t="str">
        <f t="shared" si="68"/>
        <v/>
      </c>
      <c r="X470" s="42"/>
      <c r="Y470" s="42"/>
      <c r="AB470" s="113" t="e">
        <f>T470-HLOOKUP(V470,Minimas!$C$3:$CD$12,2,FALSE)</f>
        <v>#VALUE!</v>
      </c>
      <c r="AC470" s="113" t="e">
        <f>T470-HLOOKUP(V470,Minimas!$C$3:$CD$12,3,FALSE)</f>
        <v>#VALUE!</v>
      </c>
      <c r="AD470" s="113" t="e">
        <f>T470-HLOOKUP(V470,Minimas!$C$3:$CD$12,4,FALSE)</f>
        <v>#VALUE!</v>
      </c>
      <c r="AE470" s="113" t="e">
        <f>T470-HLOOKUP(V470,Minimas!$C$3:$CD$12,5,FALSE)</f>
        <v>#VALUE!</v>
      </c>
      <c r="AF470" s="113" t="e">
        <f>T470-HLOOKUP(V470,Minimas!$C$3:$CD$12,6,FALSE)</f>
        <v>#VALUE!</v>
      </c>
      <c r="AG470" s="113" t="e">
        <f>T470-HLOOKUP(V470,Minimas!$C$3:$CD$12,7,FALSE)</f>
        <v>#VALUE!</v>
      </c>
      <c r="AH470" s="113" t="e">
        <f>T470-HLOOKUP(V470,Minimas!$C$3:$CD$12,8,FALSE)</f>
        <v>#VALUE!</v>
      </c>
      <c r="AI470" s="113" t="e">
        <f>T470-HLOOKUP(V470,Minimas!$C$3:$CD$12,9,FALSE)</f>
        <v>#VALUE!</v>
      </c>
      <c r="AJ470" s="113" t="e">
        <f>T470-HLOOKUP(V470,Minimas!$C$3:$CD$12,10,FALSE)</f>
        <v>#VALUE!</v>
      </c>
      <c r="AK470" s="114" t="str">
        <f t="shared" si="69"/>
        <v xml:space="preserve"> </v>
      </c>
      <c r="AL470" s="114"/>
      <c r="AM470" s="114" t="str">
        <f t="shared" si="70"/>
        <v xml:space="preserve"> </v>
      </c>
      <c r="AN470" s="114" t="str">
        <f t="shared" si="71"/>
        <v xml:space="preserve"> </v>
      </c>
      <c r="AO470" s="40"/>
      <c r="AP470" s="40"/>
      <c r="AQ470" s="40"/>
      <c r="AR470" s="40"/>
      <c r="AS470" s="40"/>
      <c r="AT470" s="40"/>
      <c r="AU470" s="40"/>
      <c r="AV470" s="40"/>
      <c r="AW470" s="40"/>
      <c r="AX470" s="40"/>
      <c r="AY470" s="40"/>
      <c r="AZ470" s="40"/>
      <c r="BA470" s="40"/>
      <c r="BB470" s="40"/>
      <c r="BC470" s="40"/>
      <c r="BD470" s="40"/>
      <c r="BE470" s="40"/>
      <c r="BF470" s="40"/>
      <c r="BG470" s="40"/>
      <c r="BH470" s="40"/>
      <c r="BI470" s="40"/>
      <c r="BJ470" s="40"/>
      <c r="BK470" s="40"/>
      <c r="BL470" s="40"/>
      <c r="BM470" s="40"/>
      <c r="BN470" s="40"/>
      <c r="BO470" s="40"/>
      <c r="BP470" s="40"/>
      <c r="BQ470" s="40"/>
      <c r="BR470" s="40"/>
      <c r="BS470" s="40"/>
      <c r="BT470" s="40"/>
      <c r="BU470" s="40"/>
      <c r="BV470" s="40"/>
      <c r="BW470" s="40"/>
      <c r="BX470" s="40"/>
      <c r="BY470" s="40"/>
      <c r="BZ470" s="40"/>
      <c r="CA470" s="40"/>
      <c r="CB470" s="40"/>
      <c r="CC470" s="40"/>
      <c r="CD470" s="40"/>
      <c r="CE470" s="40"/>
      <c r="CF470" s="40"/>
      <c r="CG470" s="40"/>
      <c r="CH470" s="40"/>
      <c r="CI470" s="40"/>
      <c r="CJ470" s="40"/>
      <c r="CK470" s="40"/>
      <c r="CL470" s="40"/>
      <c r="CM470" s="40"/>
      <c r="CN470" s="40"/>
      <c r="CO470" s="40"/>
      <c r="CP470" s="40"/>
      <c r="CQ470" s="40"/>
      <c r="CR470" s="40"/>
      <c r="CS470" s="40"/>
      <c r="CT470" s="40"/>
      <c r="CU470" s="40"/>
      <c r="CV470" s="40"/>
      <c r="CW470" s="40"/>
      <c r="CX470" s="40"/>
      <c r="CY470" s="40"/>
      <c r="CZ470" s="40"/>
      <c r="DA470" s="40"/>
      <c r="DB470" s="40"/>
      <c r="DC470" s="40"/>
    </row>
    <row r="471" spans="2:107" s="5" customFormat="1" ht="30" customHeight="1" x14ac:dyDescent="0.2">
      <c r="B471" s="83"/>
      <c r="C471" s="86"/>
      <c r="D471" s="87"/>
      <c r="E471" s="89"/>
      <c r="F471" s="117"/>
      <c r="G471" s="118"/>
      <c r="H471" s="91"/>
      <c r="I471" s="94"/>
      <c r="J471" s="95"/>
      <c r="K471" s="81"/>
      <c r="L471" s="100"/>
      <c r="M471" s="101"/>
      <c r="N471" s="101"/>
      <c r="O471" s="102" t="str">
        <f t="shared" si="64"/>
        <v/>
      </c>
      <c r="P471" s="100"/>
      <c r="Q471" s="101"/>
      <c r="R471" s="101"/>
      <c r="S471" s="102" t="str">
        <f t="shared" si="65"/>
        <v/>
      </c>
      <c r="T471" s="104" t="str">
        <f t="shared" si="66"/>
        <v/>
      </c>
      <c r="U471" s="105" t="str">
        <f t="shared" si="67"/>
        <v xml:space="preserve">   </v>
      </c>
      <c r="V471" s="106" t="str">
        <f>IF(E471=0," ",IF(E471="H",IF(H471&lt;2000,VLOOKUP(K471,Minimas!$A$15:$G$29,7),IF(AND(H471&gt;1999,H471&lt;2003),VLOOKUP(K471,Minimas!$A$15:$G$29,6),IF(AND(H471&gt;2002,H471&lt;2005),VLOOKUP(K471,Minimas!$A$15:$G$29,5),IF(AND(H471&gt;2004,H471&lt;2007),VLOOKUP(K471,Minimas!$A$15:$G$29,4),VLOOKUP(K471,Minimas!$A$15:$G$29,3))))),IF(H471&lt;2000,VLOOKUP(K471,Minimas!$H$15:$N$29,7),IF(AND(H471&gt;1999,H471&lt;2003),VLOOKUP(K471,Minimas!$H$15:$N$29,6),IF(AND(H471&gt;2002,H471&lt;2005),VLOOKUP(K471,Minimas!$H$15:$N$29,5),IF(AND(H471&gt;2004,H471&lt;2007),VLOOKUP(K471,Minimas!$H$15:$N$29,4),VLOOKUP(K471,Minimas!$H$15:$N$29,3)))))))</f>
        <v xml:space="preserve"> </v>
      </c>
      <c r="W471" s="107" t="str">
        <f t="shared" si="68"/>
        <v/>
      </c>
      <c r="X471" s="42"/>
      <c r="Y471" s="42"/>
      <c r="AB471" s="113" t="e">
        <f>T471-HLOOKUP(V471,Minimas!$C$3:$CD$12,2,FALSE)</f>
        <v>#VALUE!</v>
      </c>
      <c r="AC471" s="113" t="e">
        <f>T471-HLOOKUP(V471,Minimas!$C$3:$CD$12,3,FALSE)</f>
        <v>#VALUE!</v>
      </c>
      <c r="AD471" s="113" t="e">
        <f>T471-HLOOKUP(V471,Minimas!$C$3:$CD$12,4,FALSE)</f>
        <v>#VALUE!</v>
      </c>
      <c r="AE471" s="113" t="e">
        <f>T471-HLOOKUP(V471,Minimas!$C$3:$CD$12,5,FALSE)</f>
        <v>#VALUE!</v>
      </c>
      <c r="AF471" s="113" t="e">
        <f>T471-HLOOKUP(V471,Minimas!$C$3:$CD$12,6,FALSE)</f>
        <v>#VALUE!</v>
      </c>
      <c r="AG471" s="113" t="e">
        <f>T471-HLOOKUP(V471,Minimas!$C$3:$CD$12,7,FALSE)</f>
        <v>#VALUE!</v>
      </c>
      <c r="AH471" s="113" t="e">
        <f>T471-HLOOKUP(V471,Minimas!$C$3:$CD$12,8,FALSE)</f>
        <v>#VALUE!</v>
      </c>
      <c r="AI471" s="113" t="e">
        <f>T471-HLOOKUP(V471,Minimas!$C$3:$CD$12,9,FALSE)</f>
        <v>#VALUE!</v>
      </c>
      <c r="AJ471" s="113" t="e">
        <f>T471-HLOOKUP(V471,Minimas!$C$3:$CD$12,10,FALSE)</f>
        <v>#VALUE!</v>
      </c>
      <c r="AK471" s="114" t="str">
        <f t="shared" si="69"/>
        <v xml:space="preserve"> </v>
      </c>
      <c r="AL471" s="114"/>
      <c r="AM471" s="114" t="str">
        <f t="shared" si="70"/>
        <v xml:space="preserve"> </v>
      </c>
      <c r="AN471" s="114" t="str">
        <f t="shared" si="71"/>
        <v xml:space="preserve"> </v>
      </c>
      <c r="AO471" s="40"/>
      <c r="AP471" s="40"/>
      <c r="AQ471" s="40"/>
      <c r="AR471" s="40"/>
      <c r="AS471" s="40"/>
      <c r="AT471" s="40"/>
      <c r="AU471" s="40"/>
      <c r="AV471" s="40"/>
      <c r="AW471" s="40"/>
      <c r="AX471" s="40"/>
      <c r="AY471" s="40"/>
      <c r="AZ471" s="40"/>
      <c r="BA471" s="40"/>
      <c r="BB471" s="40"/>
      <c r="BC471" s="40"/>
      <c r="BD471" s="40"/>
      <c r="BE471" s="40"/>
      <c r="BF471" s="40"/>
      <c r="BG471" s="40"/>
      <c r="BH471" s="40"/>
      <c r="BI471" s="40"/>
      <c r="BJ471" s="40"/>
      <c r="BK471" s="40"/>
      <c r="BL471" s="40"/>
      <c r="BM471" s="40"/>
      <c r="BN471" s="40"/>
      <c r="BO471" s="40"/>
      <c r="BP471" s="40"/>
      <c r="BQ471" s="40"/>
      <c r="BR471" s="40"/>
      <c r="BS471" s="40"/>
      <c r="BT471" s="40"/>
      <c r="BU471" s="40"/>
      <c r="BV471" s="40"/>
      <c r="BW471" s="40"/>
      <c r="BX471" s="40"/>
      <c r="BY471" s="40"/>
      <c r="BZ471" s="40"/>
      <c r="CA471" s="40"/>
      <c r="CB471" s="40"/>
      <c r="CC471" s="40"/>
      <c r="CD471" s="40"/>
      <c r="CE471" s="40"/>
      <c r="CF471" s="40"/>
      <c r="CG471" s="40"/>
      <c r="CH471" s="40"/>
      <c r="CI471" s="40"/>
      <c r="CJ471" s="40"/>
      <c r="CK471" s="40"/>
      <c r="CL471" s="40"/>
      <c r="CM471" s="40"/>
      <c r="CN471" s="40"/>
      <c r="CO471" s="40"/>
      <c r="CP471" s="40"/>
      <c r="CQ471" s="40"/>
      <c r="CR471" s="40"/>
      <c r="CS471" s="40"/>
      <c r="CT471" s="40"/>
      <c r="CU471" s="40"/>
      <c r="CV471" s="40"/>
      <c r="CW471" s="40"/>
      <c r="CX471" s="40"/>
      <c r="CY471" s="40"/>
      <c r="CZ471" s="40"/>
      <c r="DA471" s="40"/>
      <c r="DB471" s="40"/>
      <c r="DC471" s="40"/>
    </row>
    <row r="472" spans="2:107" s="5" customFormat="1" ht="30" customHeight="1" x14ac:dyDescent="0.2">
      <c r="B472" s="83"/>
      <c r="C472" s="86"/>
      <c r="D472" s="87"/>
      <c r="E472" s="89"/>
      <c r="F472" s="117"/>
      <c r="G472" s="118"/>
      <c r="H472" s="91"/>
      <c r="I472" s="94"/>
      <c r="J472" s="95"/>
      <c r="K472" s="81"/>
      <c r="L472" s="100"/>
      <c r="M472" s="101"/>
      <c r="N472" s="101"/>
      <c r="O472" s="102" t="str">
        <f t="shared" si="64"/>
        <v/>
      </c>
      <c r="P472" s="100"/>
      <c r="Q472" s="101"/>
      <c r="R472" s="101"/>
      <c r="S472" s="102" t="str">
        <f t="shared" si="65"/>
        <v/>
      </c>
      <c r="T472" s="104" t="str">
        <f t="shared" si="66"/>
        <v/>
      </c>
      <c r="U472" s="105" t="str">
        <f t="shared" si="67"/>
        <v xml:space="preserve">   </v>
      </c>
      <c r="V472" s="106" t="str">
        <f>IF(E472=0," ",IF(E472="H",IF(H472&lt;2000,VLOOKUP(K472,Minimas!$A$15:$G$29,7),IF(AND(H472&gt;1999,H472&lt;2003),VLOOKUP(K472,Minimas!$A$15:$G$29,6),IF(AND(H472&gt;2002,H472&lt;2005),VLOOKUP(K472,Minimas!$A$15:$G$29,5),IF(AND(H472&gt;2004,H472&lt;2007),VLOOKUP(K472,Minimas!$A$15:$G$29,4),VLOOKUP(K472,Minimas!$A$15:$G$29,3))))),IF(H472&lt;2000,VLOOKUP(K472,Minimas!$H$15:$N$29,7),IF(AND(H472&gt;1999,H472&lt;2003),VLOOKUP(K472,Minimas!$H$15:$N$29,6),IF(AND(H472&gt;2002,H472&lt;2005),VLOOKUP(K472,Minimas!$H$15:$N$29,5),IF(AND(H472&gt;2004,H472&lt;2007),VLOOKUP(K472,Minimas!$H$15:$N$29,4),VLOOKUP(K472,Minimas!$H$15:$N$29,3)))))))</f>
        <v xml:space="preserve"> </v>
      </c>
      <c r="W472" s="107" t="str">
        <f t="shared" si="68"/>
        <v/>
      </c>
      <c r="X472" s="42"/>
      <c r="Y472" s="42"/>
      <c r="AB472" s="113" t="e">
        <f>T472-HLOOKUP(V472,Minimas!$C$3:$CD$12,2,FALSE)</f>
        <v>#VALUE!</v>
      </c>
      <c r="AC472" s="113" t="e">
        <f>T472-HLOOKUP(V472,Minimas!$C$3:$CD$12,3,FALSE)</f>
        <v>#VALUE!</v>
      </c>
      <c r="AD472" s="113" t="e">
        <f>T472-HLOOKUP(V472,Minimas!$C$3:$CD$12,4,FALSE)</f>
        <v>#VALUE!</v>
      </c>
      <c r="AE472" s="113" t="e">
        <f>T472-HLOOKUP(V472,Minimas!$C$3:$CD$12,5,FALSE)</f>
        <v>#VALUE!</v>
      </c>
      <c r="AF472" s="113" t="e">
        <f>T472-HLOOKUP(V472,Minimas!$C$3:$CD$12,6,FALSE)</f>
        <v>#VALUE!</v>
      </c>
      <c r="AG472" s="113" t="e">
        <f>T472-HLOOKUP(V472,Minimas!$C$3:$CD$12,7,FALSE)</f>
        <v>#VALUE!</v>
      </c>
      <c r="AH472" s="113" t="e">
        <f>T472-HLOOKUP(V472,Minimas!$C$3:$CD$12,8,FALSE)</f>
        <v>#VALUE!</v>
      </c>
      <c r="AI472" s="113" t="e">
        <f>T472-HLOOKUP(V472,Minimas!$C$3:$CD$12,9,FALSE)</f>
        <v>#VALUE!</v>
      </c>
      <c r="AJ472" s="113" t="e">
        <f>T472-HLOOKUP(V472,Minimas!$C$3:$CD$12,10,FALSE)</f>
        <v>#VALUE!</v>
      </c>
      <c r="AK472" s="114" t="str">
        <f t="shared" si="69"/>
        <v xml:space="preserve"> </v>
      </c>
      <c r="AL472" s="114"/>
      <c r="AM472" s="114" t="str">
        <f t="shared" si="70"/>
        <v xml:space="preserve"> </v>
      </c>
      <c r="AN472" s="114" t="str">
        <f t="shared" si="71"/>
        <v xml:space="preserve"> </v>
      </c>
      <c r="AO472" s="40"/>
      <c r="AP472" s="40"/>
      <c r="AQ472" s="40"/>
      <c r="AR472" s="40"/>
      <c r="AS472" s="40"/>
      <c r="AT472" s="40"/>
      <c r="AU472" s="40"/>
      <c r="AV472" s="40"/>
      <c r="AW472" s="40"/>
      <c r="AX472" s="40"/>
      <c r="AY472" s="40"/>
      <c r="AZ472" s="40"/>
      <c r="BA472" s="40"/>
      <c r="BB472" s="40"/>
      <c r="BC472" s="40"/>
      <c r="BD472" s="40"/>
      <c r="BE472" s="40"/>
      <c r="BF472" s="40"/>
      <c r="BG472" s="40"/>
      <c r="BH472" s="40"/>
      <c r="BI472" s="40"/>
      <c r="BJ472" s="40"/>
      <c r="BK472" s="40"/>
      <c r="BL472" s="40"/>
      <c r="BM472" s="40"/>
      <c r="BN472" s="40"/>
      <c r="BO472" s="40"/>
      <c r="BP472" s="40"/>
      <c r="BQ472" s="40"/>
      <c r="BR472" s="40"/>
      <c r="BS472" s="40"/>
      <c r="BT472" s="40"/>
      <c r="BU472" s="40"/>
      <c r="BV472" s="40"/>
      <c r="BW472" s="40"/>
      <c r="BX472" s="40"/>
      <c r="BY472" s="40"/>
      <c r="BZ472" s="40"/>
      <c r="CA472" s="40"/>
      <c r="CB472" s="40"/>
      <c r="CC472" s="40"/>
      <c r="CD472" s="40"/>
      <c r="CE472" s="40"/>
      <c r="CF472" s="40"/>
      <c r="CG472" s="40"/>
      <c r="CH472" s="40"/>
      <c r="CI472" s="40"/>
      <c r="CJ472" s="40"/>
      <c r="CK472" s="40"/>
      <c r="CL472" s="40"/>
      <c r="CM472" s="40"/>
      <c r="CN472" s="40"/>
      <c r="CO472" s="40"/>
      <c r="CP472" s="40"/>
      <c r="CQ472" s="40"/>
      <c r="CR472" s="40"/>
      <c r="CS472" s="40"/>
      <c r="CT472" s="40"/>
      <c r="CU472" s="40"/>
      <c r="CV472" s="40"/>
      <c r="CW472" s="40"/>
      <c r="CX472" s="40"/>
      <c r="CY472" s="40"/>
      <c r="CZ472" s="40"/>
      <c r="DA472" s="40"/>
      <c r="DB472" s="40"/>
      <c r="DC472" s="40"/>
    </row>
    <row r="473" spans="2:107" s="5" customFormat="1" ht="30" customHeight="1" x14ac:dyDescent="0.2">
      <c r="B473" s="83"/>
      <c r="C473" s="86"/>
      <c r="D473" s="87"/>
      <c r="E473" s="89"/>
      <c r="F473" s="117"/>
      <c r="G473" s="118"/>
      <c r="H473" s="91"/>
      <c r="I473" s="94"/>
      <c r="J473" s="95"/>
      <c r="K473" s="81"/>
      <c r="L473" s="100"/>
      <c r="M473" s="101"/>
      <c r="N473" s="101"/>
      <c r="O473" s="102" t="str">
        <f t="shared" si="64"/>
        <v/>
      </c>
      <c r="P473" s="100"/>
      <c r="Q473" s="101"/>
      <c r="R473" s="101"/>
      <c r="S473" s="102" t="str">
        <f t="shared" si="65"/>
        <v/>
      </c>
      <c r="T473" s="104" t="str">
        <f t="shared" si="66"/>
        <v/>
      </c>
      <c r="U473" s="105" t="str">
        <f t="shared" si="67"/>
        <v xml:space="preserve">   </v>
      </c>
      <c r="V473" s="106" t="str">
        <f>IF(E473=0," ",IF(E473="H",IF(H473&lt;2000,VLOOKUP(K473,Minimas!$A$15:$G$29,7),IF(AND(H473&gt;1999,H473&lt;2003),VLOOKUP(K473,Minimas!$A$15:$G$29,6),IF(AND(H473&gt;2002,H473&lt;2005),VLOOKUP(K473,Minimas!$A$15:$G$29,5),IF(AND(H473&gt;2004,H473&lt;2007),VLOOKUP(K473,Minimas!$A$15:$G$29,4),VLOOKUP(K473,Minimas!$A$15:$G$29,3))))),IF(H473&lt;2000,VLOOKUP(K473,Minimas!$H$15:$N$29,7),IF(AND(H473&gt;1999,H473&lt;2003),VLOOKUP(K473,Minimas!$H$15:$N$29,6),IF(AND(H473&gt;2002,H473&lt;2005),VLOOKUP(K473,Minimas!$H$15:$N$29,5),IF(AND(H473&gt;2004,H473&lt;2007),VLOOKUP(K473,Minimas!$H$15:$N$29,4),VLOOKUP(K473,Minimas!$H$15:$N$29,3)))))))</f>
        <v xml:space="preserve"> </v>
      </c>
      <c r="W473" s="107" t="str">
        <f t="shared" si="68"/>
        <v/>
      </c>
      <c r="X473" s="42"/>
      <c r="Y473" s="42"/>
      <c r="AB473" s="113" t="e">
        <f>T473-HLOOKUP(V473,Minimas!$C$3:$CD$12,2,FALSE)</f>
        <v>#VALUE!</v>
      </c>
      <c r="AC473" s="113" t="e">
        <f>T473-HLOOKUP(V473,Minimas!$C$3:$CD$12,3,FALSE)</f>
        <v>#VALUE!</v>
      </c>
      <c r="AD473" s="113" t="e">
        <f>T473-HLOOKUP(V473,Minimas!$C$3:$CD$12,4,FALSE)</f>
        <v>#VALUE!</v>
      </c>
      <c r="AE473" s="113" t="e">
        <f>T473-HLOOKUP(V473,Minimas!$C$3:$CD$12,5,FALSE)</f>
        <v>#VALUE!</v>
      </c>
      <c r="AF473" s="113" t="e">
        <f>T473-HLOOKUP(V473,Minimas!$C$3:$CD$12,6,FALSE)</f>
        <v>#VALUE!</v>
      </c>
      <c r="AG473" s="113" t="e">
        <f>T473-HLOOKUP(V473,Minimas!$C$3:$CD$12,7,FALSE)</f>
        <v>#VALUE!</v>
      </c>
      <c r="AH473" s="113" t="e">
        <f>T473-HLOOKUP(V473,Minimas!$C$3:$CD$12,8,FALSE)</f>
        <v>#VALUE!</v>
      </c>
      <c r="AI473" s="113" t="e">
        <f>T473-HLOOKUP(V473,Minimas!$C$3:$CD$12,9,FALSE)</f>
        <v>#VALUE!</v>
      </c>
      <c r="AJ473" s="113" t="e">
        <f>T473-HLOOKUP(V473,Minimas!$C$3:$CD$12,10,FALSE)</f>
        <v>#VALUE!</v>
      </c>
      <c r="AK473" s="114" t="str">
        <f t="shared" si="69"/>
        <v xml:space="preserve"> </v>
      </c>
      <c r="AL473" s="114"/>
      <c r="AM473" s="114" t="str">
        <f t="shared" si="70"/>
        <v xml:space="preserve"> </v>
      </c>
      <c r="AN473" s="114" t="str">
        <f t="shared" si="71"/>
        <v xml:space="preserve"> </v>
      </c>
      <c r="AO473" s="40"/>
      <c r="AP473" s="40"/>
      <c r="AQ473" s="40"/>
      <c r="AR473" s="40"/>
      <c r="AS473" s="40"/>
      <c r="AT473" s="40"/>
      <c r="AU473" s="40"/>
      <c r="AV473" s="40"/>
      <c r="AW473" s="40"/>
      <c r="AX473" s="40"/>
      <c r="AY473" s="40"/>
      <c r="AZ473" s="40"/>
      <c r="BA473" s="40"/>
      <c r="BB473" s="40"/>
      <c r="BC473" s="40"/>
      <c r="BD473" s="40"/>
      <c r="BE473" s="40"/>
      <c r="BF473" s="40"/>
      <c r="BG473" s="40"/>
      <c r="BH473" s="40"/>
      <c r="BI473" s="40"/>
      <c r="BJ473" s="40"/>
      <c r="BK473" s="40"/>
      <c r="BL473" s="40"/>
      <c r="BM473" s="40"/>
      <c r="BN473" s="40"/>
      <c r="BO473" s="40"/>
      <c r="BP473" s="40"/>
      <c r="BQ473" s="40"/>
      <c r="BR473" s="40"/>
      <c r="BS473" s="40"/>
      <c r="BT473" s="40"/>
      <c r="BU473" s="40"/>
      <c r="BV473" s="40"/>
      <c r="BW473" s="40"/>
      <c r="BX473" s="40"/>
      <c r="BY473" s="40"/>
      <c r="BZ473" s="40"/>
      <c r="CA473" s="40"/>
      <c r="CB473" s="40"/>
      <c r="CC473" s="40"/>
      <c r="CD473" s="40"/>
      <c r="CE473" s="40"/>
      <c r="CF473" s="40"/>
      <c r="CG473" s="40"/>
      <c r="CH473" s="40"/>
      <c r="CI473" s="40"/>
      <c r="CJ473" s="40"/>
      <c r="CK473" s="40"/>
      <c r="CL473" s="40"/>
      <c r="CM473" s="40"/>
      <c r="CN473" s="40"/>
      <c r="CO473" s="40"/>
      <c r="CP473" s="40"/>
      <c r="CQ473" s="40"/>
      <c r="CR473" s="40"/>
      <c r="CS473" s="40"/>
      <c r="CT473" s="40"/>
      <c r="CU473" s="40"/>
      <c r="CV473" s="40"/>
      <c r="CW473" s="40"/>
      <c r="CX473" s="40"/>
      <c r="CY473" s="40"/>
      <c r="CZ473" s="40"/>
      <c r="DA473" s="40"/>
      <c r="DB473" s="40"/>
      <c r="DC473" s="40"/>
    </row>
    <row r="474" spans="2:107" s="5" customFormat="1" ht="30" customHeight="1" x14ac:dyDescent="0.2">
      <c r="B474" s="83"/>
      <c r="C474" s="86"/>
      <c r="D474" s="87"/>
      <c r="E474" s="89"/>
      <c r="F474" s="117"/>
      <c r="G474" s="118"/>
      <c r="H474" s="91"/>
      <c r="I474" s="94"/>
      <c r="J474" s="95"/>
      <c r="K474" s="81"/>
      <c r="L474" s="100"/>
      <c r="M474" s="101"/>
      <c r="N474" s="101"/>
      <c r="O474" s="102" t="str">
        <f t="shared" si="64"/>
        <v/>
      </c>
      <c r="P474" s="100"/>
      <c r="Q474" s="101"/>
      <c r="R474" s="101"/>
      <c r="S474" s="102" t="str">
        <f t="shared" si="65"/>
        <v/>
      </c>
      <c r="T474" s="104" t="str">
        <f t="shared" si="66"/>
        <v/>
      </c>
      <c r="U474" s="105" t="str">
        <f t="shared" si="67"/>
        <v xml:space="preserve">   </v>
      </c>
      <c r="V474" s="106" t="str">
        <f>IF(E474=0," ",IF(E474="H",IF(H474&lt;2000,VLOOKUP(K474,Minimas!$A$15:$G$29,7),IF(AND(H474&gt;1999,H474&lt;2003),VLOOKUP(K474,Minimas!$A$15:$G$29,6),IF(AND(H474&gt;2002,H474&lt;2005),VLOOKUP(K474,Minimas!$A$15:$G$29,5),IF(AND(H474&gt;2004,H474&lt;2007),VLOOKUP(K474,Minimas!$A$15:$G$29,4),VLOOKUP(K474,Minimas!$A$15:$G$29,3))))),IF(H474&lt;2000,VLOOKUP(K474,Minimas!$H$15:$N$29,7),IF(AND(H474&gt;1999,H474&lt;2003),VLOOKUP(K474,Minimas!$H$15:$N$29,6),IF(AND(H474&gt;2002,H474&lt;2005),VLOOKUP(K474,Minimas!$H$15:$N$29,5),IF(AND(H474&gt;2004,H474&lt;2007),VLOOKUP(K474,Minimas!$H$15:$N$29,4),VLOOKUP(K474,Minimas!$H$15:$N$29,3)))))))</f>
        <v xml:space="preserve"> </v>
      </c>
      <c r="W474" s="107" t="str">
        <f t="shared" si="68"/>
        <v/>
      </c>
      <c r="X474" s="42"/>
      <c r="Y474" s="42"/>
      <c r="AB474" s="113" t="e">
        <f>T474-HLOOKUP(V474,Minimas!$C$3:$CD$12,2,FALSE)</f>
        <v>#VALUE!</v>
      </c>
      <c r="AC474" s="113" t="e">
        <f>T474-HLOOKUP(V474,Minimas!$C$3:$CD$12,3,FALSE)</f>
        <v>#VALUE!</v>
      </c>
      <c r="AD474" s="113" t="e">
        <f>T474-HLOOKUP(V474,Minimas!$C$3:$CD$12,4,FALSE)</f>
        <v>#VALUE!</v>
      </c>
      <c r="AE474" s="113" t="e">
        <f>T474-HLOOKUP(V474,Minimas!$C$3:$CD$12,5,FALSE)</f>
        <v>#VALUE!</v>
      </c>
      <c r="AF474" s="113" t="e">
        <f>T474-HLOOKUP(V474,Minimas!$C$3:$CD$12,6,FALSE)</f>
        <v>#VALUE!</v>
      </c>
      <c r="AG474" s="113" t="e">
        <f>T474-HLOOKUP(V474,Minimas!$C$3:$CD$12,7,FALSE)</f>
        <v>#VALUE!</v>
      </c>
      <c r="AH474" s="113" t="e">
        <f>T474-HLOOKUP(V474,Minimas!$C$3:$CD$12,8,FALSE)</f>
        <v>#VALUE!</v>
      </c>
      <c r="AI474" s="113" t="e">
        <f>T474-HLOOKUP(V474,Minimas!$C$3:$CD$12,9,FALSE)</f>
        <v>#VALUE!</v>
      </c>
      <c r="AJ474" s="113" t="e">
        <f>T474-HLOOKUP(V474,Minimas!$C$3:$CD$12,10,FALSE)</f>
        <v>#VALUE!</v>
      </c>
      <c r="AK474" s="114" t="str">
        <f t="shared" si="69"/>
        <v xml:space="preserve"> </v>
      </c>
      <c r="AL474" s="114"/>
      <c r="AM474" s="114" t="str">
        <f t="shared" si="70"/>
        <v xml:space="preserve"> </v>
      </c>
      <c r="AN474" s="114" t="str">
        <f t="shared" si="71"/>
        <v xml:space="preserve"> </v>
      </c>
      <c r="AO474" s="40"/>
      <c r="AP474" s="40"/>
      <c r="AQ474" s="40"/>
      <c r="AR474" s="40"/>
      <c r="AS474" s="40"/>
      <c r="AT474" s="40"/>
      <c r="AU474" s="40"/>
      <c r="AV474" s="40"/>
      <c r="AW474" s="40"/>
      <c r="AX474" s="40"/>
      <c r="AY474" s="40"/>
      <c r="AZ474" s="40"/>
      <c r="BA474" s="40"/>
      <c r="BB474" s="40"/>
      <c r="BC474" s="40"/>
      <c r="BD474" s="40"/>
      <c r="BE474" s="40"/>
      <c r="BF474" s="40"/>
      <c r="BG474" s="40"/>
      <c r="BH474" s="40"/>
      <c r="BI474" s="40"/>
      <c r="BJ474" s="40"/>
      <c r="BK474" s="40"/>
      <c r="BL474" s="40"/>
      <c r="BM474" s="40"/>
      <c r="BN474" s="40"/>
      <c r="BO474" s="40"/>
      <c r="BP474" s="40"/>
      <c r="BQ474" s="40"/>
      <c r="BR474" s="40"/>
      <c r="BS474" s="40"/>
      <c r="BT474" s="40"/>
      <c r="BU474" s="40"/>
      <c r="BV474" s="40"/>
      <c r="BW474" s="40"/>
      <c r="BX474" s="40"/>
      <c r="BY474" s="40"/>
      <c r="BZ474" s="40"/>
      <c r="CA474" s="40"/>
      <c r="CB474" s="40"/>
      <c r="CC474" s="40"/>
      <c r="CD474" s="40"/>
      <c r="CE474" s="40"/>
      <c r="CF474" s="40"/>
      <c r="CG474" s="40"/>
      <c r="CH474" s="40"/>
      <c r="CI474" s="40"/>
      <c r="CJ474" s="40"/>
      <c r="CK474" s="40"/>
      <c r="CL474" s="40"/>
      <c r="CM474" s="40"/>
      <c r="CN474" s="40"/>
      <c r="CO474" s="40"/>
      <c r="CP474" s="40"/>
      <c r="CQ474" s="40"/>
      <c r="CR474" s="40"/>
      <c r="CS474" s="40"/>
      <c r="CT474" s="40"/>
      <c r="CU474" s="40"/>
      <c r="CV474" s="40"/>
      <c r="CW474" s="40"/>
      <c r="CX474" s="40"/>
      <c r="CY474" s="40"/>
      <c r="CZ474" s="40"/>
      <c r="DA474" s="40"/>
      <c r="DB474" s="40"/>
      <c r="DC474" s="40"/>
    </row>
    <row r="475" spans="2:107" s="5" customFormat="1" ht="30" customHeight="1" x14ac:dyDescent="0.2">
      <c r="B475" s="83"/>
      <c r="C475" s="86"/>
      <c r="D475" s="87"/>
      <c r="E475" s="89"/>
      <c r="F475" s="117"/>
      <c r="G475" s="118"/>
      <c r="H475" s="91"/>
      <c r="I475" s="94"/>
      <c r="J475" s="95"/>
      <c r="K475" s="81"/>
      <c r="L475" s="100"/>
      <c r="M475" s="101"/>
      <c r="N475" s="101"/>
      <c r="O475" s="102" t="str">
        <f t="shared" si="64"/>
        <v/>
      </c>
      <c r="P475" s="100"/>
      <c r="Q475" s="101"/>
      <c r="R475" s="101"/>
      <c r="S475" s="102" t="str">
        <f t="shared" si="65"/>
        <v/>
      </c>
      <c r="T475" s="104" t="str">
        <f t="shared" si="66"/>
        <v/>
      </c>
      <c r="U475" s="105" t="str">
        <f t="shared" si="67"/>
        <v xml:space="preserve">   </v>
      </c>
      <c r="V475" s="106" t="str">
        <f>IF(E475=0," ",IF(E475="H",IF(H475&lt;2000,VLOOKUP(K475,Minimas!$A$15:$G$29,7),IF(AND(H475&gt;1999,H475&lt;2003),VLOOKUP(K475,Minimas!$A$15:$G$29,6),IF(AND(H475&gt;2002,H475&lt;2005),VLOOKUP(K475,Minimas!$A$15:$G$29,5),IF(AND(H475&gt;2004,H475&lt;2007),VLOOKUP(K475,Minimas!$A$15:$G$29,4),VLOOKUP(K475,Minimas!$A$15:$G$29,3))))),IF(H475&lt;2000,VLOOKUP(K475,Minimas!$H$15:$N$29,7),IF(AND(H475&gt;1999,H475&lt;2003),VLOOKUP(K475,Minimas!$H$15:$N$29,6),IF(AND(H475&gt;2002,H475&lt;2005),VLOOKUP(K475,Minimas!$H$15:$N$29,5),IF(AND(H475&gt;2004,H475&lt;2007),VLOOKUP(K475,Minimas!$H$15:$N$29,4),VLOOKUP(K475,Minimas!$H$15:$N$29,3)))))))</f>
        <v xml:space="preserve"> </v>
      </c>
      <c r="W475" s="107" t="str">
        <f t="shared" si="68"/>
        <v/>
      </c>
      <c r="X475" s="42"/>
      <c r="Y475" s="42"/>
      <c r="AB475" s="113" t="e">
        <f>T475-HLOOKUP(V475,Minimas!$C$3:$CD$12,2,FALSE)</f>
        <v>#VALUE!</v>
      </c>
      <c r="AC475" s="113" t="e">
        <f>T475-HLOOKUP(V475,Minimas!$C$3:$CD$12,3,FALSE)</f>
        <v>#VALUE!</v>
      </c>
      <c r="AD475" s="113" t="e">
        <f>T475-HLOOKUP(V475,Minimas!$C$3:$CD$12,4,FALSE)</f>
        <v>#VALUE!</v>
      </c>
      <c r="AE475" s="113" t="e">
        <f>T475-HLOOKUP(V475,Minimas!$C$3:$CD$12,5,FALSE)</f>
        <v>#VALUE!</v>
      </c>
      <c r="AF475" s="113" t="e">
        <f>T475-HLOOKUP(V475,Minimas!$C$3:$CD$12,6,FALSE)</f>
        <v>#VALUE!</v>
      </c>
      <c r="AG475" s="113" t="e">
        <f>T475-HLOOKUP(V475,Minimas!$C$3:$CD$12,7,FALSE)</f>
        <v>#VALUE!</v>
      </c>
      <c r="AH475" s="113" t="e">
        <f>T475-HLOOKUP(V475,Minimas!$C$3:$CD$12,8,FALSE)</f>
        <v>#VALUE!</v>
      </c>
      <c r="AI475" s="113" t="e">
        <f>T475-HLOOKUP(V475,Minimas!$C$3:$CD$12,9,FALSE)</f>
        <v>#VALUE!</v>
      </c>
      <c r="AJ475" s="113" t="e">
        <f>T475-HLOOKUP(V475,Minimas!$C$3:$CD$12,10,FALSE)</f>
        <v>#VALUE!</v>
      </c>
      <c r="AK475" s="114" t="str">
        <f t="shared" si="69"/>
        <v xml:space="preserve"> </v>
      </c>
      <c r="AL475" s="114"/>
      <c r="AM475" s="114" t="str">
        <f t="shared" si="70"/>
        <v xml:space="preserve"> </v>
      </c>
      <c r="AN475" s="114" t="str">
        <f t="shared" si="71"/>
        <v xml:space="preserve"> </v>
      </c>
      <c r="AO475" s="40"/>
      <c r="AP475" s="40"/>
      <c r="AQ475" s="40"/>
      <c r="AR475" s="40"/>
      <c r="AS475" s="40"/>
      <c r="AT475" s="40"/>
      <c r="AU475" s="40"/>
      <c r="AV475" s="40"/>
      <c r="AW475" s="40"/>
      <c r="AX475" s="40"/>
      <c r="AY475" s="40"/>
      <c r="AZ475" s="40"/>
      <c r="BA475" s="40"/>
      <c r="BB475" s="40"/>
      <c r="BC475" s="40"/>
      <c r="BD475" s="40"/>
      <c r="BE475" s="40"/>
      <c r="BF475" s="40"/>
      <c r="BG475" s="40"/>
      <c r="BH475" s="40"/>
      <c r="BI475" s="40"/>
      <c r="BJ475" s="40"/>
      <c r="BK475" s="40"/>
      <c r="BL475" s="40"/>
      <c r="BM475" s="40"/>
      <c r="BN475" s="40"/>
      <c r="BO475" s="40"/>
      <c r="BP475" s="40"/>
      <c r="BQ475" s="40"/>
      <c r="BR475" s="40"/>
      <c r="BS475" s="40"/>
      <c r="BT475" s="40"/>
      <c r="BU475" s="40"/>
      <c r="BV475" s="40"/>
      <c r="BW475" s="40"/>
      <c r="BX475" s="40"/>
      <c r="BY475" s="40"/>
      <c r="BZ475" s="40"/>
      <c r="CA475" s="40"/>
      <c r="CB475" s="40"/>
      <c r="CC475" s="40"/>
      <c r="CD475" s="40"/>
      <c r="CE475" s="40"/>
      <c r="CF475" s="40"/>
      <c r="CG475" s="40"/>
      <c r="CH475" s="40"/>
      <c r="CI475" s="40"/>
      <c r="CJ475" s="40"/>
      <c r="CK475" s="40"/>
      <c r="CL475" s="40"/>
      <c r="CM475" s="40"/>
      <c r="CN475" s="40"/>
      <c r="CO475" s="40"/>
      <c r="CP475" s="40"/>
      <c r="CQ475" s="40"/>
      <c r="CR475" s="40"/>
      <c r="CS475" s="40"/>
      <c r="CT475" s="40"/>
      <c r="CU475" s="40"/>
      <c r="CV475" s="40"/>
      <c r="CW475" s="40"/>
      <c r="CX475" s="40"/>
      <c r="CY475" s="40"/>
      <c r="CZ475" s="40"/>
      <c r="DA475" s="40"/>
      <c r="DB475" s="40"/>
      <c r="DC475" s="40"/>
    </row>
    <row r="476" spans="2:107" s="5" customFormat="1" ht="30" customHeight="1" x14ac:dyDescent="0.2">
      <c r="B476" s="83"/>
      <c r="C476" s="86"/>
      <c r="D476" s="87"/>
      <c r="E476" s="89"/>
      <c r="F476" s="117"/>
      <c r="G476" s="118"/>
      <c r="H476" s="91"/>
      <c r="I476" s="94"/>
      <c r="J476" s="95"/>
      <c r="K476" s="81"/>
      <c r="L476" s="100"/>
      <c r="M476" s="101"/>
      <c r="N476" s="101"/>
      <c r="O476" s="102" t="str">
        <f t="shared" si="64"/>
        <v/>
      </c>
      <c r="P476" s="100"/>
      <c r="Q476" s="101"/>
      <c r="R476" s="101"/>
      <c r="S476" s="102" t="str">
        <f t="shared" si="65"/>
        <v/>
      </c>
      <c r="T476" s="104" t="str">
        <f t="shared" si="66"/>
        <v/>
      </c>
      <c r="U476" s="105" t="str">
        <f t="shared" si="67"/>
        <v xml:space="preserve">   </v>
      </c>
      <c r="V476" s="106" t="str">
        <f>IF(E476=0," ",IF(E476="H",IF(H476&lt;2000,VLOOKUP(K476,Minimas!$A$15:$G$29,7),IF(AND(H476&gt;1999,H476&lt;2003),VLOOKUP(K476,Minimas!$A$15:$G$29,6),IF(AND(H476&gt;2002,H476&lt;2005),VLOOKUP(K476,Minimas!$A$15:$G$29,5),IF(AND(H476&gt;2004,H476&lt;2007),VLOOKUP(K476,Minimas!$A$15:$G$29,4),VLOOKUP(K476,Minimas!$A$15:$G$29,3))))),IF(H476&lt;2000,VLOOKUP(K476,Minimas!$H$15:$N$29,7),IF(AND(H476&gt;1999,H476&lt;2003),VLOOKUP(K476,Minimas!$H$15:$N$29,6),IF(AND(H476&gt;2002,H476&lt;2005),VLOOKUP(K476,Minimas!$H$15:$N$29,5),IF(AND(H476&gt;2004,H476&lt;2007),VLOOKUP(K476,Minimas!$H$15:$N$29,4),VLOOKUP(K476,Minimas!$H$15:$N$29,3)))))))</f>
        <v xml:space="preserve"> </v>
      </c>
      <c r="W476" s="107" t="str">
        <f t="shared" si="68"/>
        <v/>
      </c>
      <c r="X476" s="42"/>
      <c r="Y476" s="42"/>
      <c r="AB476" s="113" t="e">
        <f>T476-HLOOKUP(V476,Minimas!$C$3:$CD$12,2,FALSE)</f>
        <v>#VALUE!</v>
      </c>
      <c r="AC476" s="113" t="e">
        <f>T476-HLOOKUP(V476,Minimas!$C$3:$CD$12,3,FALSE)</f>
        <v>#VALUE!</v>
      </c>
      <c r="AD476" s="113" t="e">
        <f>T476-HLOOKUP(V476,Minimas!$C$3:$CD$12,4,FALSE)</f>
        <v>#VALUE!</v>
      </c>
      <c r="AE476" s="113" t="e">
        <f>T476-HLOOKUP(V476,Minimas!$C$3:$CD$12,5,FALSE)</f>
        <v>#VALUE!</v>
      </c>
      <c r="AF476" s="113" t="e">
        <f>T476-HLOOKUP(V476,Minimas!$C$3:$CD$12,6,FALSE)</f>
        <v>#VALUE!</v>
      </c>
      <c r="AG476" s="113" t="e">
        <f>T476-HLOOKUP(V476,Minimas!$C$3:$CD$12,7,FALSE)</f>
        <v>#VALUE!</v>
      </c>
      <c r="AH476" s="113" t="e">
        <f>T476-HLOOKUP(V476,Minimas!$C$3:$CD$12,8,FALSE)</f>
        <v>#VALUE!</v>
      </c>
      <c r="AI476" s="113" t="e">
        <f>T476-HLOOKUP(V476,Minimas!$C$3:$CD$12,9,FALSE)</f>
        <v>#VALUE!</v>
      </c>
      <c r="AJ476" s="113" t="e">
        <f>T476-HLOOKUP(V476,Minimas!$C$3:$CD$12,10,FALSE)</f>
        <v>#VALUE!</v>
      </c>
      <c r="AK476" s="114" t="str">
        <f t="shared" si="69"/>
        <v xml:space="preserve"> </v>
      </c>
      <c r="AL476" s="114"/>
      <c r="AM476" s="114" t="str">
        <f t="shared" si="70"/>
        <v xml:space="preserve"> </v>
      </c>
      <c r="AN476" s="114" t="str">
        <f t="shared" si="71"/>
        <v xml:space="preserve"> </v>
      </c>
      <c r="AO476" s="40"/>
      <c r="AP476" s="40"/>
      <c r="AQ476" s="40"/>
      <c r="AR476" s="40"/>
      <c r="AS476" s="40"/>
      <c r="AT476" s="40"/>
      <c r="AU476" s="40"/>
      <c r="AV476" s="40"/>
      <c r="AW476" s="40"/>
      <c r="AX476" s="40"/>
      <c r="AY476" s="40"/>
      <c r="AZ476" s="40"/>
      <c r="BA476" s="40"/>
      <c r="BB476" s="40"/>
      <c r="BC476" s="40"/>
      <c r="BD476" s="40"/>
      <c r="BE476" s="40"/>
      <c r="BF476" s="40"/>
      <c r="BG476" s="40"/>
      <c r="BH476" s="40"/>
      <c r="BI476" s="40"/>
      <c r="BJ476" s="40"/>
      <c r="BK476" s="40"/>
      <c r="BL476" s="40"/>
      <c r="BM476" s="40"/>
      <c r="BN476" s="40"/>
      <c r="BO476" s="40"/>
      <c r="BP476" s="40"/>
      <c r="BQ476" s="40"/>
      <c r="BR476" s="40"/>
      <c r="BS476" s="40"/>
      <c r="BT476" s="40"/>
      <c r="BU476" s="40"/>
      <c r="BV476" s="40"/>
      <c r="BW476" s="40"/>
      <c r="BX476" s="40"/>
      <c r="BY476" s="40"/>
      <c r="BZ476" s="40"/>
      <c r="CA476" s="40"/>
      <c r="CB476" s="40"/>
      <c r="CC476" s="40"/>
      <c r="CD476" s="40"/>
      <c r="CE476" s="40"/>
      <c r="CF476" s="40"/>
      <c r="CG476" s="40"/>
      <c r="CH476" s="40"/>
      <c r="CI476" s="40"/>
      <c r="CJ476" s="40"/>
      <c r="CK476" s="40"/>
      <c r="CL476" s="40"/>
      <c r="CM476" s="40"/>
      <c r="CN476" s="40"/>
      <c r="CO476" s="40"/>
      <c r="CP476" s="40"/>
      <c r="CQ476" s="40"/>
      <c r="CR476" s="40"/>
      <c r="CS476" s="40"/>
      <c r="CT476" s="40"/>
      <c r="CU476" s="40"/>
      <c r="CV476" s="40"/>
      <c r="CW476" s="40"/>
      <c r="CX476" s="40"/>
      <c r="CY476" s="40"/>
      <c r="CZ476" s="40"/>
      <c r="DA476" s="40"/>
      <c r="DB476" s="40"/>
      <c r="DC476" s="40"/>
    </row>
    <row r="477" spans="2:107" s="5" customFormat="1" ht="30" customHeight="1" x14ac:dyDescent="0.2">
      <c r="B477" s="83"/>
      <c r="C477" s="86"/>
      <c r="D477" s="87"/>
      <c r="E477" s="89"/>
      <c r="F477" s="117"/>
      <c r="G477" s="118"/>
      <c r="H477" s="91"/>
      <c r="I477" s="94"/>
      <c r="J477" s="95"/>
      <c r="K477" s="81"/>
      <c r="L477" s="100"/>
      <c r="M477" s="101"/>
      <c r="N477" s="101"/>
      <c r="O477" s="102" t="str">
        <f t="shared" si="64"/>
        <v/>
      </c>
      <c r="P477" s="100"/>
      <c r="Q477" s="101"/>
      <c r="R477" s="101"/>
      <c r="S477" s="102" t="str">
        <f t="shared" si="65"/>
        <v/>
      </c>
      <c r="T477" s="104" t="str">
        <f t="shared" si="66"/>
        <v/>
      </c>
      <c r="U477" s="105" t="str">
        <f t="shared" si="67"/>
        <v xml:space="preserve">   </v>
      </c>
      <c r="V477" s="106" t="str">
        <f>IF(E477=0," ",IF(E477="H",IF(H477&lt;2000,VLOOKUP(K477,Minimas!$A$15:$G$29,7),IF(AND(H477&gt;1999,H477&lt;2003),VLOOKUP(K477,Minimas!$A$15:$G$29,6),IF(AND(H477&gt;2002,H477&lt;2005),VLOOKUP(K477,Minimas!$A$15:$G$29,5),IF(AND(H477&gt;2004,H477&lt;2007),VLOOKUP(K477,Minimas!$A$15:$G$29,4),VLOOKUP(K477,Minimas!$A$15:$G$29,3))))),IF(H477&lt;2000,VLOOKUP(K477,Minimas!$H$15:$N$29,7),IF(AND(H477&gt;1999,H477&lt;2003),VLOOKUP(K477,Minimas!$H$15:$N$29,6),IF(AND(H477&gt;2002,H477&lt;2005),VLOOKUP(K477,Minimas!$H$15:$N$29,5),IF(AND(H477&gt;2004,H477&lt;2007),VLOOKUP(K477,Minimas!$H$15:$N$29,4),VLOOKUP(K477,Minimas!$H$15:$N$29,3)))))))</f>
        <v xml:space="preserve"> </v>
      </c>
      <c r="W477" s="107" t="str">
        <f t="shared" si="68"/>
        <v/>
      </c>
      <c r="X477" s="42"/>
      <c r="Y477" s="42"/>
      <c r="AB477" s="113" t="e">
        <f>T477-HLOOKUP(V477,Minimas!$C$3:$CD$12,2,FALSE)</f>
        <v>#VALUE!</v>
      </c>
      <c r="AC477" s="113" t="e">
        <f>T477-HLOOKUP(V477,Minimas!$C$3:$CD$12,3,FALSE)</f>
        <v>#VALUE!</v>
      </c>
      <c r="AD477" s="113" t="e">
        <f>T477-HLOOKUP(V477,Minimas!$C$3:$CD$12,4,FALSE)</f>
        <v>#VALUE!</v>
      </c>
      <c r="AE477" s="113" t="e">
        <f>T477-HLOOKUP(V477,Minimas!$C$3:$CD$12,5,FALSE)</f>
        <v>#VALUE!</v>
      </c>
      <c r="AF477" s="113" t="e">
        <f>T477-HLOOKUP(V477,Minimas!$C$3:$CD$12,6,FALSE)</f>
        <v>#VALUE!</v>
      </c>
      <c r="AG477" s="113" t="e">
        <f>T477-HLOOKUP(V477,Minimas!$C$3:$CD$12,7,FALSE)</f>
        <v>#VALUE!</v>
      </c>
      <c r="AH477" s="113" t="e">
        <f>T477-HLOOKUP(V477,Minimas!$C$3:$CD$12,8,FALSE)</f>
        <v>#VALUE!</v>
      </c>
      <c r="AI477" s="113" t="e">
        <f>T477-HLOOKUP(V477,Minimas!$C$3:$CD$12,9,FALSE)</f>
        <v>#VALUE!</v>
      </c>
      <c r="AJ477" s="113" t="e">
        <f>T477-HLOOKUP(V477,Minimas!$C$3:$CD$12,10,FALSE)</f>
        <v>#VALUE!</v>
      </c>
      <c r="AK477" s="114" t="str">
        <f t="shared" si="69"/>
        <v xml:space="preserve"> </v>
      </c>
      <c r="AL477" s="114"/>
      <c r="AM477" s="114" t="str">
        <f t="shared" si="70"/>
        <v xml:space="preserve"> </v>
      </c>
      <c r="AN477" s="114" t="str">
        <f t="shared" si="71"/>
        <v xml:space="preserve"> </v>
      </c>
      <c r="AO477" s="40"/>
      <c r="AP477" s="40"/>
      <c r="AQ477" s="40"/>
      <c r="AR477" s="40"/>
      <c r="AS477" s="40"/>
      <c r="AT477" s="40"/>
      <c r="AU477" s="40"/>
      <c r="AV477" s="40"/>
      <c r="AW477" s="40"/>
      <c r="AX477" s="40"/>
      <c r="AY477" s="40"/>
      <c r="AZ477" s="40"/>
      <c r="BA477" s="40"/>
      <c r="BB477" s="40"/>
      <c r="BC477" s="40"/>
      <c r="BD477" s="40"/>
      <c r="BE477" s="40"/>
      <c r="BF477" s="40"/>
      <c r="BG477" s="40"/>
      <c r="BH477" s="40"/>
      <c r="BI477" s="40"/>
      <c r="BJ477" s="40"/>
      <c r="BK477" s="40"/>
      <c r="BL477" s="40"/>
      <c r="BM477" s="40"/>
      <c r="BN477" s="40"/>
      <c r="BO477" s="40"/>
      <c r="BP477" s="40"/>
      <c r="BQ477" s="40"/>
      <c r="BR477" s="40"/>
      <c r="BS477" s="40"/>
      <c r="BT477" s="40"/>
      <c r="BU477" s="40"/>
      <c r="BV477" s="40"/>
      <c r="BW477" s="40"/>
      <c r="BX477" s="40"/>
      <c r="BY477" s="40"/>
      <c r="BZ477" s="40"/>
      <c r="CA477" s="40"/>
      <c r="CB477" s="40"/>
      <c r="CC477" s="40"/>
      <c r="CD477" s="40"/>
      <c r="CE477" s="40"/>
      <c r="CF477" s="40"/>
      <c r="CG477" s="40"/>
      <c r="CH477" s="40"/>
      <c r="CI477" s="40"/>
      <c r="CJ477" s="40"/>
      <c r="CK477" s="40"/>
      <c r="CL477" s="40"/>
      <c r="CM477" s="40"/>
      <c r="CN477" s="40"/>
      <c r="CO477" s="40"/>
      <c r="CP477" s="40"/>
      <c r="CQ477" s="40"/>
      <c r="CR477" s="40"/>
      <c r="CS477" s="40"/>
      <c r="CT477" s="40"/>
      <c r="CU477" s="40"/>
      <c r="CV477" s="40"/>
      <c r="CW477" s="40"/>
      <c r="CX477" s="40"/>
      <c r="CY477" s="40"/>
      <c r="CZ477" s="40"/>
      <c r="DA477" s="40"/>
      <c r="DB477" s="40"/>
      <c r="DC477" s="40"/>
    </row>
    <row r="478" spans="2:107" s="5" customFormat="1" ht="30" customHeight="1" x14ac:dyDescent="0.2">
      <c r="B478" s="83"/>
      <c r="C478" s="86"/>
      <c r="D478" s="87"/>
      <c r="E478" s="89"/>
      <c r="F478" s="117"/>
      <c r="G478" s="118"/>
      <c r="H478" s="91"/>
      <c r="I478" s="94"/>
      <c r="J478" s="95"/>
      <c r="K478" s="81"/>
      <c r="L478" s="100"/>
      <c r="M478" s="101"/>
      <c r="N478" s="101"/>
      <c r="O478" s="102" t="str">
        <f t="shared" si="64"/>
        <v/>
      </c>
      <c r="P478" s="100"/>
      <c r="Q478" s="101"/>
      <c r="R478" s="101"/>
      <c r="S478" s="102" t="str">
        <f t="shared" si="65"/>
        <v/>
      </c>
      <c r="T478" s="104" t="str">
        <f t="shared" si="66"/>
        <v/>
      </c>
      <c r="U478" s="105" t="str">
        <f t="shared" si="67"/>
        <v xml:space="preserve">   </v>
      </c>
      <c r="V478" s="106" t="str">
        <f>IF(E478=0," ",IF(E478="H",IF(H478&lt;2000,VLOOKUP(K478,Minimas!$A$15:$G$29,7),IF(AND(H478&gt;1999,H478&lt;2003),VLOOKUP(K478,Minimas!$A$15:$G$29,6),IF(AND(H478&gt;2002,H478&lt;2005),VLOOKUP(K478,Minimas!$A$15:$G$29,5),IF(AND(H478&gt;2004,H478&lt;2007),VLOOKUP(K478,Minimas!$A$15:$G$29,4),VLOOKUP(K478,Minimas!$A$15:$G$29,3))))),IF(H478&lt;2000,VLOOKUP(K478,Minimas!$H$15:$N$29,7),IF(AND(H478&gt;1999,H478&lt;2003),VLOOKUP(K478,Minimas!$H$15:$N$29,6),IF(AND(H478&gt;2002,H478&lt;2005),VLOOKUP(K478,Minimas!$H$15:$N$29,5),IF(AND(H478&gt;2004,H478&lt;2007),VLOOKUP(K478,Minimas!$H$15:$N$29,4),VLOOKUP(K478,Minimas!$H$15:$N$29,3)))))))</f>
        <v xml:space="preserve"> </v>
      </c>
      <c r="W478" s="107" t="str">
        <f t="shared" si="68"/>
        <v/>
      </c>
      <c r="X478" s="42"/>
      <c r="Y478" s="42"/>
      <c r="AB478" s="113" t="e">
        <f>T478-HLOOKUP(V478,Minimas!$C$3:$CD$12,2,FALSE)</f>
        <v>#VALUE!</v>
      </c>
      <c r="AC478" s="113" t="e">
        <f>T478-HLOOKUP(V478,Minimas!$C$3:$CD$12,3,FALSE)</f>
        <v>#VALUE!</v>
      </c>
      <c r="AD478" s="113" t="e">
        <f>T478-HLOOKUP(V478,Minimas!$C$3:$CD$12,4,FALSE)</f>
        <v>#VALUE!</v>
      </c>
      <c r="AE478" s="113" t="e">
        <f>T478-HLOOKUP(V478,Minimas!$C$3:$CD$12,5,FALSE)</f>
        <v>#VALUE!</v>
      </c>
      <c r="AF478" s="113" t="e">
        <f>T478-HLOOKUP(V478,Minimas!$C$3:$CD$12,6,FALSE)</f>
        <v>#VALUE!</v>
      </c>
      <c r="AG478" s="113" t="e">
        <f>T478-HLOOKUP(V478,Minimas!$C$3:$CD$12,7,FALSE)</f>
        <v>#VALUE!</v>
      </c>
      <c r="AH478" s="113" t="e">
        <f>T478-HLOOKUP(V478,Minimas!$C$3:$CD$12,8,FALSE)</f>
        <v>#VALUE!</v>
      </c>
      <c r="AI478" s="113" t="e">
        <f>T478-HLOOKUP(V478,Minimas!$C$3:$CD$12,9,FALSE)</f>
        <v>#VALUE!</v>
      </c>
      <c r="AJ478" s="113" t="e">
        <f>T478-HLOOKUP(V478,Minimas!$C$3:$CD$12,10,FALSE)</f>
        <v>#VALUE!</v>
      </c>
      <c r="AK478" s="114" t="str">
        <f t="shared" si="69"/>
        <v xml:space="preserve"> </v>
      </c>
      <c r="AL478" s="114"/>
      <c r="AM478" s="114" t="str">
        <f t="shared" si="70"/>
        <v xml:space="preserve"> </v>
      </c>
      <c r="AN478" s="114" t="str">
        <f t="shared" si="71"/>
        <v xml:space="preserve"> </v>
      </c>
      <c r="AO478" s="40"/>
      <c r="AP478" s="40"/>
      <c r="AQ478" s="40"/>
      <c r="AR478" s="40"/>
      <c r="AS478" s="40"/>
      <c r="AT478" s="40"/>
      <c r="AU478" s="40"/>
      <c r="AV478" s="40"/>
      <c r="AW478" s="40"/>
      <c r="AX478" s="40"/>
      <c r="AY478" s="40"/>
      <c r="AZ478" s="40"/>
      <c r="BA478" s="40"/>
      <c r="BB478" s="40"/>
      <c r="BC478" s="40"/>
      <c r="BD478" s="40"/>
      <c r="BE478" s="40"/>
      <c r="BF478" s="40"/>
      <c r="BG478" s="40"/>
      <c r="BH478" s="40"/>
      <c r="BI478" s="40"/>
      <c r="BJ478" s="40"/>
      <c r="BK478" s="40"/>
      <c r="BL478" s="40"/>
      <c r="BM478" s="40"/>
      <c r="BN478" s="40"/>
      <c r="BO478" s="40"/>
      <c r="BP478" s="40"/>
      <c r="BQ478" s="40"/>
      <c r="BR478" s="40"/>
      <c r="BS478" s="40"/>
      <c r="BT478" s="40"/>
      <c r="BU478" s="40"/>
      <c r="BV478" s="40"/>
      <c r="BW478" s="40"/>
      <c r="BX478" s="40"/>
      <c r="BY478" s="40"/>
      <c r="BZ478" s="40"/>
      <c r="CA478" s="40"/>
      <c r="CB478" s="40"/>
      <c r="CC478" s="40"/>
      <c r="CD478" s="40"/>
      <c r="CE478" s="40"/>
      <c r="CF478" s="40"/>
      <c r="CG478" s="40"/>
      <c r="CH478" s="40"/>
      <c r="CI478" s="40"/>
      <c r="CJ478" s="40"/>
      <c r="CK478" s="40"/>
      <c r="CL478" s="40"/>
      <c r="CM478" s="40"/>
      <c r="CN478" s="40"/>
      <c r="CO478" s="40"/>
      <c r="CP478" s="40"/>
      <c r="CQ478" s="40"/>
      <c r="CR478" s="40"/>
      <c r="CS478" s="40"/>
      <c r="CT478" s="40"/>
      <c r="CU478" s="40"/>
      <c r="CV478" s="40"/>
      <c r="CW478" s="40"/>
      <c r="CX478" s="40"/>
      <c r="CY478" s="40"/>
      <c r="CZ478" s="40"/>
      <c r="DA478" s="40"/>
      <c r="DB478" s="40"/>
      <c r="DC478" s="40"/>
    </row>
    <row r="479" spans="2:107" s="5" customFormat="1" ht="30" customHeight="1" x14ac:dyDescent="0.2">
      <c r="B479" s="83"/>
      <c r="C479" s="86"/>
      <c r="D479" s="87"/>
      <c r="E479" s="89"/>
      <c r="F479" s="117"/>
      <c r="G479" s="118"/>
      <c r="H479" s="91"/>
      <c r="I479" s="94"/>
      <c r="J479" s="95"/>
      <c r="K479" s="81"/>
      <c r="L479" s="100"/>
      <c r="M479" s="101"/>
      <c r="N479" s="101"/>
      <c r="O479" s="102" t="str">
        <f t="shared" si="64"/>
        <v/>
      </c>
      <c r="P479" s="100"/>
      <c r="Q479" s="101"/>
      <c r="R479" s="101"/>
      <c r="S479" s="102" t="str">
        <f t="shared" si="65"/>
        <v/>
      </c>
      <c r="T479" s="104" t="str">
        <f t="shared" si="66"/>
        <v/>
      </c>
      <c r="U479" s="105" t="str">
        <f t="shared" si="67"/>
        <v xml:space="preserve">   </v>
      </c>
      <c r="V479" s="106" t="str">
        <f>IF(E479=0," ",IF(E479="H",IF(H479&lt;2000,VLOOKUP(K479,Minimas!$A$15:$G$29,7),IF(AND(H479&gt;1999,H479&lt;2003),VLOOKUP(K479,Minimas!$A$15:$G$29,6),IF(AND(H479&gt;2002,H479&lt;2005),VLOOKUP(K479,Minimas!$A$15:$G$29,5),IF(AND(H479&gt;2004,H479&lt;2007),VLOOKUP(K479,Minimas!$A$15:$G$29,4),VLOOKUP(K479,Minimas!$A$15:$G$29,3))))),IF(H479&lt;2000,VLOOKUP(K479,Minimas!$H$15:$N$29,7),IF(AND(H479&gt;1999,H479&lt;2003),VLOOKUP(K479,Minimas!$H$15:$N$29,6),IF(AND(H479&gt;2002,H479&lt;2005),VLOOKUP(K479,Minimas!$H$15:$N$29,5),IF(AND(H479&gt;2004,H479&lt;2007),VLOOKUP(K479,Minimas!$H$15:$N$29,4),VLOOKUP(K479,Minimas!$H$15:$N$29,3)))))))</f>
        <v xml:space="preserve"> </v>
      </c>
      <c r="W479" s="107" t="str">
        <f t="shared" si="68"/>
        <v/>
      </c>
      <c r="X479" s="42"/>
      <c r="Y479" s="42"/>
      <c r="AB479" s="113" t="e">
        <f>T479-HLOOKUP(V479,Minimas!$C$3:$CD$12,2,FALSE)</f>
        <v>#VALUE!</v>
      </c>
      <c r="AC479" s="113" t="e">
        <f>T479-HLOOKUP(V479,Minimas!$C$3:$CD$12,3,FALSE)</f>
        <v>#VALUE!</v>
      </c>
      <c r="AD479" s="113" t="e">
        <f>T479-HLOOKUP(V479,Minimas!$C$3:$CD$12,4,FALSE)</f>
        <v>#VALUE!</v>
      </c>
      <c r="AE479" s="113" t="e">
        <f>T479-HLOOKUP(V479,Minimas!$C$3:$CD$12,5,FALSE)</f>
        <v>#VALUE!</v>
      </c>
      <c r="AF479" s="113" t="e">
        <f>T479-HLOOKUP(V479,Minimas!$C$3:$CD$12,6,FALSE)</f>
        <v>#VALUE!</v>
      </c>
      <c r="AG479" s="113" t="e">
        <f>T479-HLOOKUP(V479,Minimas!$C$3:$CD$12,7,FALSE)</f>
        <v>#VALUE!</v>
      </c>
      <c r="AH479" s="113" t="e">
        <f>T479-HLOOKUP(V479,Minimas!$C$3:$CD$12,8,FALSE)</f>
        <v>#VALUE!</v>
      </c>
      <c r="AI479" s="113" t="e">
        <f>T479-HLOOKUP(V479,Minimas!$C$3:$CD$12,9,FALSE)</f>
        <v>#VALUE!</v>
      </c>
      <c r="AJ479" s="113" t="e">
        <f>T479-HLOOKUP(V479,Minimas!$C$3:$CD$12,10,FALSE)</f>
        <v>#VALUE!</v>
      </c>
      <c r="AK479" s="114" t="str">
        <f t="shared" si="69"/>
        <v xml:space="preserve"> </v>
      </c>
      <c r="AL479" s="114"/>
      <c r="AM479" s="114" t="str">
        <f t="shared" si="70"/>
        <v xml:space="preserve"> </v>
      </c>
      <c r="AN479" s="114" t="str">
        <f t="shared" si="71"/>
        <v xml:space="preserve"> </v>
      </c>
      <c r="AO479" s="40"/>
      <c r="AP479" s="40"/>
      <c r="AQ479" s="40"/>
      <c r="AR479" s="40"/>
      <c r="AS479" s="40"/>
      <c r="AT479" s="40"/>
      <c r="AU479" s="40"/>
      <c r="AV479" s="40"/>
      <c r="AW479" s="40"/>
      <c r="AX479" s="40"/>
      <c r="AY479" s="40"/>
      <c r="AZ479" s="40"/>
      <c r="BA479" s="40"/>
      <c r="BB479" s="40"/>
      <c r="BC479" s="40"/>
      <c r="BD479" s="40"/>
      <c r="BE479" s="40"/>
      <c r="BF479" s="40"/>
      <c r="BG479" s="40"/>
      <c r="BH479" s="40"/>
      <c r="BI479" s="40"/>
      <c r="BJ479" s="40"/>
      <c r="BK479" s="40"/>
      <c r="BL479" s="40"/>
      <c r="BM479" s="40"/>
      <c r="BN479" s="40"/>
      <c r="BO479" s="40"/>
      <c r="BP479" s="40"/>
      <c r="BQ479" s="40"/>
      <c r="BR479" s="40"/>
      <c r="BS479" s="40"/>
      <c r="BT479" s="40"/>
      <c r="BU479" s="40"/>
      <c r="BV479" s="40"/>
      <c r="BW479" s="40"/>
      <c r="BX479" s="40"/>
      <c r="BY479" s="40"/>
      <c r="BZ479" s="40"/>
      <c r="CA479" s="40"/>
      <c r="CB479" s="40"/>
      <c r="CC479" s="40"/>
      <c r="CD479" s="40"/>
      <c r="CE479" s="40"/>
      <c r="CF479" s="40"/>
      <c r="CG479" s="40"/>
      <c r="CH479" s="40"/>
      <c r="CI479" s="40"/>
      <c r="CJ479" s="40"/>
      <c r="CK479" s="40"/>
      <c r="CL479" s="40"/>
      <c r="CM479" s="40"/>
      <c r="CN479" s="40"/>
      <c r="CO479" s="40"/>
      <c r="CP479" s="40"/>
      <c r="CQ479" s="40"/>
      <c r="CR479" s="40"/>
      <c r="CS479" s="40"/>
      <c r="CT479" s="40"/>
      <c r="CU479" s="40"/>
      <c r="CV479" s="40"/>
      <c r="CW479" s="40"/>
      <c r="CX479" s="40"/>
      <c r="CY479" s="40"/>
      <c r="CZ479" s="40"/>
      <c r="DA479" s="40"/>
      <c r="DB479" s="40"/>
      <c r="DC479" s="40"/>
    </row>
    <row r="480" spans="2:107" s="5" customFormat="1" ht="30" customHeight="1" x14ac:dyDescent="0.2">
      <c r="B480" s="83"/>
      <c r="C480" s="86"/>
      <c r="D480" s="87"/>
      <c r="E480" s="89"/>
      <c r="F480" s="117"/>
      <c r="G480" s="118"/>
      <c r="H480" s="91"/>
      <c r="I480" s="94"/>
      <c r="J480" s="95"/>
      <c r="K480" s="81"/>
      <c r="L480" s="100"/>
      <c r="M480" s="101"/>
      <c r="N480" s="101"/>
      <c r="O480" s="102" t="str">
        <f t="shared" si="64"/>
        <v/>
      </c>
      <c r="P480" s="100"/>
      <c r="Q480" s="101"/>
      <c r="R480" s="101"/>
      <c r="S480" s="102" t="str">
        <f t="shared" si="65"/>
        <v/>
      </c>
      <c r="T480" s="104" t="str">
        <f t="shared" si="66"/>
        <v/>
      </c>
      <c r="U480" s="105" t="str">
        <f t="shared" si="67"/>
        <v xml:space="preserve">   </v>
      </c>
      <c r="V480" s="106" t="str">
        <f>IF(E480=0," ",IF(E480="H",IF(H480&lt;2000,VLOOKUP(K480,Minimas!$A$15:$G$29,7),IF(AND(H480&gt;1999,H480&lt;2003),VLOOKUP(K480,Minimas!$A$15:$G$29,6),IF(AND(H480&gt;2002,H480&lt;2005),VLOOKUP(K480,Minimas!$A$15:$G$29,5),IF(AND(H480&gt;2004,H480&lt;2007),VLOOKUP(K480,Minimas!$A$15:$G$29,4),VLOOKUP(K480,Minimas!$A$15:$G$29,3))))),IF(H480&lt;2000,VLOOKUP(K480,Minimas!$H$15:$N$29,7),IF(AND(H480&gt;1999,H480&lt;2003),VLOOKUP(K480,Minimas!$H$15:$N$29,6),IF(AND(H480&gt;2002,H480&lt;2005),VLOOKUP(K480,Minimas!$H$15:$N$29,5),IF(AND(H480&gt;2004,H480&lt;2007),VLOOKUP(K480,Minimas!$H$15:$N$29,4),VLOOKUP(K480,Minimas!$H$15:$N$29,3)))))))</f>
        <v xml:space="preserve"> </v>
      </c>
      <c r="W480" s="107" t="str">
        <f t="shared" si="68"/>
        <v/>
      </c>
      <c r="X480" s="42"/>
      <c r="Y480" s="42"/>
      <c r="AB480" s="113" t="e">
        <f>T480-HLOOKUP(V480,Minimas!$C$3:$CD$12,2,FALSE)</f>
        <v>#VALUE!</v>
      </c>
      <c r="AC480" s="113" t="e">
        <f>T480-HLOOKUP(V480,Minimas!$C$3:$CD$12,3,FALSE)</f>
        <v>#VALUE!</v>
      </c>
      <c r="AD480" s="113" t="e">
        <f>T480-HLOOKUP(V480,Minimas!$C$3:$CD$12,4,FALSE)</f>
        <v>#VALUE!</v>
      </c>
      <c r="AE480" s="113" t="e">
        <f>T480-HLOOKUP(V480,Minimas!$C$3:$CD$12,5,FALSE)</f>
        <v>#VALUE!</v>
      </c>
      <c r="AF480" s="113" t="e">
        <f>T480-HLOOKUP(V480,Minimas!$C$3:$CD$12,6,FALSE)</f>
        <v>#VALUE!</v>
      </c>
      <c r="AG480" s="113" t="e">
        <f>T480-HLOOKUP(V480,Minimas!$C$3:$CD$12,7,FALSE)</f>
        <v>#VALUE!</v>
      </c>
      <c r="AH480" s="113" t="e">
        <f>T480-HLOOKUP(V480,Minimas!$C$3:$CD$12,8,FALSE)</f>
        <v>#VALUE!</v>
      </c>
      <c r="AI480" s="113" t="e">
        <f>T480-HLOOKUP(V480,Minimas!$C$3:$CD$12,9,FALSE)</f>
        <v>#VALUE!</v>
      </c>
      <c r="AJ480" s="113" t="e">
        <f>T480-HLOOKUP(V480,Minimas!$C$3:$CD$12,10,FALSE)</f>
        <v>#VALUE!</v>
      </c>
      <c r="AK480" s="114" t="str">
        <f t="shared" si="69"/>
        <v xml:space="preserve"> </v>
      </c>
      <c r="AL480" s="114"/>
      <c r="AM480" s="114" t="str">
        <f t="shared" si="70"/>
        <v xml:space="preserve"> </v>
      </c>
      <c r="AN480" s="114" t="str">
        <f t="shared" si="71"/>
        <v xml:space="preserve"> </v>
      </c>
      <c r="AO480" s="40"/>
      <c r="AP480" s="40"/>
      <c r="AQ480" s="40"/>
      <c r="AR480" s="40"/>
      <c r="AS480" s="40"/>
      <c r="AT480" s="40"/>
      <c r="AU480" s="40"/>
      <c r="AV480" s="40"/>
      <c r="AW480" s="40"/>
      <c r="AX480" s="40"/>
      <c r="AY480" s="40"/>
      <c r="AZ480" s="40"/>
      <c r="BA480" s="40"/>
      <c r="BB480" s="40"/>
      <c r="BC480" s="40"/>
      <c r="BD480" s="40"/>
      <c r="BE480" s="40"/>
      <c r="BF480" s="40"/>
      <c r="BG480" s="40"/>
      <c r="BH480" s="40"/>
      <c r="BI480" s="40"/>
      <c r="BJ480" s="40"/>
      <c r="BK480" s="40"/>
      <c r="BL480" s="40"/>
      <c r="BM480" s="40"/>
      <c r="BN480" s="40"/>
      <c r="BO480" s="40"/>
      <c r="BP480" s="40"/>
      <c r="BQ480" s="40"/>
      <c r="BR480" s="40"/>
      <c r="BS480" s="40"/>
      <c r="BT480" s="40"/>
      <c r="BU480" s="40"/>
      <c r="BV480" s="40"/>
      <c r="BW480" s="40"/>
      <c r="BX480" s="40"/>
      <c r="BY480" s="40"/>
      <c r="BZ480" s="40"/>
      <c r="CA480" s="40"/>
      <c r="CB480" s="40"/>
      <c r="CC480" s="40"/>
      <c r="CD480" s="40"/>
      <c r="CE480" s="40"/>
      <c r="CF480" s="40"/>
      <c r="CG480" s="40"/>
      <c r="CH480" s="40"/>
      <c r="CI480" s="40"/>
      <c r="CJ480" s="40"/>
      <c r="CK480" s="40"/>
      <c r="CL480" s="40"/>
      <c r="CM480" s="40"/>
      <c r="CN480" s="40"/>
      <c r="CO480" s="40"/>
      <c r="CP480" s="40"/>
      <c r="CQ480" s="40"/>
      <c r="CR480" s="40"/>
      <c r="CS480" s="40"/>
      <c r="CT480" s="40"/>
      <c r="CU480" s="40"/>
      <c r="CV480" s="40"/>
      <c r="CW480" s="40"/>
      <c r="CX480" s="40"/>
      <c r="CY480" s="40"/>
      <c r="CZ480" s="40"/>
      <c r="DA480" s="40"/>
      <c r="DB480" s="40"/>
      <c r="DC480" s="40"/>
    </row>
    <row r="481" spans="2:107" s="5" customFormat="1" ht="30" customHeight="1" x14ac:dyDescent="0.2">
      <c r="B481" s="83"/>
      <c r="C481" s="86"/>
      <c r="D481" s="87"/>
      <c r="E481" s="89"/>
      <c r="F481" s="117"/>
      <c r="G481" s="118"/>
      <c r="H481" s="91"/>
      <c r="I481" s="94"/>
      <c r="J481" s="95"/>
      <c r="K481" s="81"/>
      <c r="L481" s="100"/>
      <c r="M481" s="101"/>
      <c r="N481" s="101"/>
      <c r="O481" s="102" t="str">
        <f t="shared" si="64"/>
        <v/>
      </c>
      <c r="P481" s="100"/>
      <c r="Q481" s="101"/>
      <c r="R481" s="101"/>
      <c r="S481" s="102" t="str">
        <f t="shared" si="65"/>
        <v/>
      </c>
      <c r="T481" s="104" t="str">
        <f t="shared" si="66"/>
        <v/>
      </c>
      <c r="U481" s="105" t="str">
        <f t="shared" si="67"/>
        <v xml:space="preserve">   </v>
      </c>
      <c r="V481" s="106" t="str">
        <f>IF(E481=0," ",IF(E481="H",IF(H481&lt;2000,VLOOKUP(K481,Minimas!$A$15:$G$29,7),IF(AND(H481&gt;1999,H481&lt;2003),VLOOKUP(K481,Minimas!$A$15:$G$29,6),IF(AND(H481&gt;2002,H481&lt;2005),VLOOKUP(K481,Minimas!$A$15:$G$29,5),IF(AND(H481&gt;2004,H481&lt;2007),VLOOKUP(K481,Minimas!$A$15:$G$29,4),VLOOKUP(K481,Minimas!$A$15:$G$29,3))))),IF(H481&lt;2000,VLOOKUP(K481,Minimas!$H$15:$N$29,7),IF(AND(H481&gt;1999,H481&lt;2003),VLOOKUP(K481,Minimas!$H$15:$N$29,6),IF(AND(H481&gt;2002,H481&lt;2005),VLOOKUP(K481,Minimas!$H$15:$N$29,5),IF(AND(H481&gt;2004,H481&lt;2007),VLOOKUP(K481,Minimas!$H$15:$N$29,4),VLOOKUP(K481,Minimas!$H$15:$N$29,3)))))))</f>
        <v xml:space="preserve"> </v>
      </c>
      <c r="W481" s="107" t="str">
        <f t="shared" si="68"/>
        <v/>
      </c>
      <c r="X481" s="42"/>
      <c r="Y481" s="42"/>
      <c r="AB481" s="113" t="e">
        <f>T481-HLOOKUP(V481,Minimas!$C$3:$CD$12,2,FALSE)</f>
        <v>#VALUE!</v>
      </c>
      <c r="AC481" s="113" t="e">
        <f>T481-HLOOKUP(V481,Minimas!$C$3:$CD$12,3,FALSE)</f>
        <v>#VALUE!</v>
      </c>
      <c r="AD481" s="113" t="e">
        <f>T481-HLOOKUP(V481,Minimas!$C$3:$CD$12,4,FALSE)</f>
        <v>#VALUE!</v>
      </c>
      <c r="AE481" s="113" t="e">
        <f>T481-HLOOKUP(V481,Minimas!$C$3:$CD$12,5,FALSE)</f>
        <v>#VALUE!</v>
      </c>
      <c r="AF481" s="113" t="e">
        <f>T481-HLOOKUP(V481,Minimas!$C$3:$CD$12,6,FALSE)</f>
        <v>#VALUE!</v>
      </c>
      <c r="AG481" s="113" t="e">
        <f>T481-HLOOKUP(V481,Minimas!$C$3:$CD$12,7,FALSE)</f>
        <v>#VALUE!</v>
      </c>
      <c r="AH481" s="113" t="e">
        <f>T481-HLOOKUP(V481,Minimas!$C$3:$CD$12,8,FALSE)</f>
        <v>#VALUE!</v>
      </c>
      <c r="AI481" s="113" t="e">
        <f>T481-HLOOKUP(V481,Minimas!$C$3:$CD$12,9,FALSE)</f>
        <v>#VALUE!</v>
      </c>
      <c r="AJ481" s="113" t="e">
        <f>T481-HLOOKUP(V481,Minimas!$C$3:$CD$12,10,FALSE)</f>
        <v>#VALUE!</v>
      </c>
      <c r="AK481" s="114" t="str">
        <f t="shared" si="69"/>
        <v xml:space="preserve"> </v>
      </c>
      <c r="AL481" s="114"/>
      <c r="AM481" s="114" t="str">
        <f t="shared" si="70"/>
        <v xml:space="preserve"> </v>
      </c>
      <c r="AN481" s="114" t="str">
        <f t="shared" si="71"/>
        <v xml:space="preserve"> </v>
      </c>
      <c r="AO481" s="40"/>
      <c r="AP481" s="40"/>
      <c r="AQ481" s="40"/>
      <c r="AR481" s="40"/>
      <c r="AS481" s="40"/>
      <c r="AT481" s="40"/>
      <c r="AU481" s="40"/>
      <c r="AV481" s="40"/>
      <c r="AW481" s="40"/>
      <c r="AX481" s="40"/>
      <c r="AY481" s="40"/>
      <c r="AZ481" s="40"/>
      <c r="BA481" s="40"/>
      <c r="BB481" s="40"/>
      <c r="BC481" s="40"/>
      <c r="BD481" s="40"/>
      <c r="BE481" s="40"/>
      <c r="BF481" s="40"/>
      <c r="BG481" s="40"/>
      <c r="BH481" s="40"/>
      <c r="BI481" s="40"/>
      <c r="BJ481" s="40"/>
      <c r="BK481" s="40"/>
      <c r="BL481" s="40"/>
      <c r="BM481" s="40"/>
      <c r="BN481" s="40"/>
      <c r="BO481" s="40"/>
      <c r="BP481" s="40"/>
      <c r="BQ481" s="40"/>
      <c r="BR481" s="40"/>
      <c r="BS481" s="40"/>
      <c r="BT481" s="40"/>
      <c r="BU481" s="40"/>
      <c r="BV481" s="40"/>
      <c r="BW481" s="40"/>
      <c r="BX481" s="40"/>
      <c r="BY481" s="40"/>
      <c r="BZ481" s="40"/>
      <c r="CA481" s="40"/>
      <c r="CB481" s="40"/>
      <c r="CC481" s="40"/>
      <c r="CD481" s="40"/>
      <c r="CE481" s="40"/>
      <c r="CF481" s="40"/>
      <c r="CG481" s="40"/>
      <c r="CH481" s="40"/>
      <c r="CI481" s="40"/>
      <c r="CJ481" s="40"/>
      <c r="CK481" s="40"/>
      <c r="CL481" s="40"/>
      <c r="CM481" s="40"/>
      <c r="CN481" s="40"/>
      <c r="CO481" s="40"/>
      <c r="CP481" s="40"/>
      <c r="CQ481" s="40"/>
      <c r="CR481" s="40"/>
      <c r="CS481" s="40"/>
      <c r="CT481" s="40"/>
      <c r="CU481" s="40"/>
      <c r="CV481" s="40"/>
      <c r="CW481" s="40"/>
      <c r="CX481" s="40"/>
      <c r="CY481" s="40"/>
      <c r="CZ481" s="40"/>
      <c r="DA481" s="40"/>
      <c r="DB481" s="40"/>
      <c r="DC481" s="40"/>
    </row>
    <row r="482" spans="2:107" s="5" customFormat="1" ht="30" customHeight="1" x14ac:dyDescent="0.2">
      <c r="B482" s="83"/>
      <c r="C482" s="86"/>
      <c r="D482" s="87"/>
      <c r="E482" s="89"/>
      <c r="F482" s="117"/>
      <c r="G482" s="118"/>
      <c r="H482" s="91"/>
      <c r="I482" s="94"/>
      <c r="J482" s="95"/>
      <c r="K482" s="81"/>
      <c r="L482" s="100"/>
      <c r="M482" s="101"/>
      <c r="N482" s="101"/>
      <c r="O482" s="102" t="str">
        <f t="shared" si="64"/>
        <v/>
      </c>
      <c r="P482" s="100"/>
      <c r="Q482" s="101"/>
      <c r="R482" s="101"/>
      <c r="S482" s="102" t="str">
        <f t="shared" si="65"/>
        <v/>
      </c>
      <c r="T482" s="104" t="str">
        <f t="shared" si="66"/>
        <v/>
      </c>
      <c r="U482" s="105" t="str">
        <f t="shared" si="67"/>
        <v xml:space="preserve">   </v>
      </c>
      <c r="V482" s="106" t="str">
        <f>IF(E482=0," ",IF(E482="H",IF(H482&lt;2000,VLOOKUP(K482,Minimas!$A$15:$G$29,7),IF(AND(H482&gt;1999,H482&lt;2003),VLOOKUP(K482,Minimas!$A$15:$G$29,6),IF(AND(H482&gt;2002,H482&lt;2005),VLOOKUP(K482,Minimas!$A$15:$G$29,5),IF(AND(H482&gt;2004,H482&lt;2007),VLOOKUP(K482,Minimas!$A$15:$G$29,4),VLOOKUP(K482,Minimas!$A$15:$G$29,3))))),IF(H482&lt;2000,VLOOKUP(K482,Minimas!$H$15:$N$29,7),IF(AND(H482&gt;1999,H482&lt;2003),VLOOKUP(K482,Minimas!$H$15:$N$29,6),IF(AND(H482&gt;2002,H482&lt;2005),VLOOKUP(K482,Minimas!$H$15:$N$29,5),IF(AND(H482&gt;2004,H482&lt;2007),VLOOKUP(K482,Minimas!$H$15:$N$29,4),VLOOKUP(K482,Minimas!$H$15:$N$29,3)))))))</f>
        <v xml:space="preserve"> </v>
      </c>
      <c r="W482" s="107" t="str">
        <f t="shared" si="68"/>
        <v/>
      </c>
      <c r="X482" s="42"/>
      <c r="Y482" s="42"/>
      <c r="AB482" s="113" t="e">
        <f>T482-HLOOKUP(V482,Minimas!$C$3:$CD$12,2,FALSE)</f>
        <v>#VALUE!</v>
      </c>
      <c r="AC482" s="113" t="e">
        <f>T482-HLOOKUP(V482,Minimas!$C$3:$CD$12,3,FALSE)</f>
        <v>#VALUE!</v>
      </c>
      <c r="AD482" s="113" t="e">
        <f>T482-HLOOKUP(V482,Minimas!$C$3:$CD$12,4,FALSE)</f>
        <v>#VALUE!</v>
      </c>
      <c r="AE482" s="113" t="e">
        <f>T482-HLOOKUP(V482,Minimas!$C$3:$CD$12,5,FALSE)</f>
        <v>#VALUE!</v>
      </c>
      <c r="AF482" s="113" t="e">
        <f>T482-HLOOKUP(V482,Minimas!$C$3:$CD$12,6,FALSE)</f>
        <v>#VALUE!</v>
      </c>
      <c r="AG482" s="113" t="e">
        <f>T482-HLOOKUP(V482,Minimas!$C$3:$CD$12,7,FALSE)</f>
        <v>#VALUE!</v>
      </c>
      <c r="AH482" s="113" t="e">
        <f>T482-HLOOKUP(V482,Minimas!$C$3:$CD$12,8,FALSE)</f>
        <v>#VALUE!</v>
      </c>
      <c r="AI482" s="113" t="e">
        <f>T482-HLOOKUP(V482,Minimas!$C$3:$CD$12,9,FALSE)</f>
        <v>#VALUE!</v>
      </c>
      <c r="AJ482" s="113" t="e">
        <f>T482-HLOOKUP(V482,Minimas!$C$3:$CD$12,10,FALSE)</f>
        <v>#VALUE!</v>
      </c>
      <c r="AK482" s="114" t="str">
        <f t="shared" si="69"/>
        <v xml:space="preserve"> </v>
      </c>
      <c r="AL482" s="114"/>
      <c r="AM482" s="114" t="str">
        <f t="shared" si="70"/>
        <v xml:space="preserve"> </v>
      </c>
      <c r="AN482" s="114" t="str">
        <f t="shared" si="71"/>
        <v xml:space="preserve"> </v>
      </c>
      <c r="AO482" s="40"/>
      <c r="AP482" s="40"/>
      <c r="AQ482" s="40"/>
      <c r="AR482" s="40"/>
      <c r="AS482" s="40"/>
      <c r="AT482" s="40"/>
      <c r="AU482" s="40"/>
      <c r="AV482" s="40"/>
      <c r="AW482" s="40"/>
      <c r="AX482" s="40"/>
      <c r="AY482" s="40"/>
      <c r="AZ482" s="40"/>
      <c r="BA482" s="40"/>
      <c r="BB482" s="40"/>
      <c r="BC482" s="40"/>
      <c r="BD482" s="40"/>
      <c r="BE482" s="40"/>
      <c r="BF482" s="40"/>
      <c r="BG482" s="40"/>
      <c r="BH482" s="40"/>
      <c r="BI482" s="40"/>
      <c r="BJ482" s="40"/>
      <c r="BK482" s="40"/>
      <c r="BL482" s="40"/>
      <c r="BM482" s="40"/>
      <c r="BN482" s="40"/>
      <c r="BO482" s="40"/>
      <c r="BP482" s="40"/>
      <c r="BQ482" s="40"/>
      <c r="BR482" s="40"/>
      <c r="BS482" s="40"/>
      <c r="BT482" s="40"/>
      <c r="BU482" s="40"/>
      <c r="BV482" s="40"/>
      <c r="BW482" s="40"/>
      <c r="BX482" s="40"/>
      <c r="BY482" s="40"/>
      <c r="BZ482" s="40"/>
      <c r="CA482" s="40"/>
      <c r="CB482" s="40"/>
      <c r="CC482" s="40"/>
      <c r="CD482" s="40"/>
      <c r="CE482" s="40"/>
      <c r="CF482" s="40"/>
      <c r="CG482" s="40"/>
      <c r="CH482" s="40"/>
      <c r="CI482" s="40"/>
      <c r="CJ482" s="40"/>
      <c r="CK482" s="40"/>
      <c r="CL482" s="40"/>
      <c r="CM482" s="40"/>
      <c r="CN482" s="40"/>
      <c r="CO482" s="40"/>
      <c r="CP482" s="40"/>
      <c r="CQ482" s="40"/>
      <c r="CR482" s="40"/>
      <c r="CS482" s="40"/>
      <c r="CT482" s="40"/>
      <c r="CU482" s="40"/>
      <c r="CV482" s="40"/>
      <c r="CW482" s="40"/>
      <c r="CX482" s="40"/>
      <c r="CY482" s="40"/>
      <c r="CZ482" s="40"/>
      <c r="DA482" s="40"/>
      <c r="DB482" s="40"/>
      <c r="DC482" s="40"/>
    </row>
    <row r="483" spans="2:107" s="5" customFormat="1" ht="30" customHeight="1" x14ac:dyDescent="0.2">
      <c r="B483" s="83"/>
      <c r="C483" s="86"/>
      <c r="D483" s="87"/>
      <c r="E483" s="89"/>
      <c r="F483" s="117"/>
      <c r="G483" s="118"/>
      <c r="H483" s="91"/>
      <c r="I483" s="94"/>
      <c r="J483" s="95"/>
      <c r="K483" s="81"/>
      <c r="L483" s="100"/>
      <c r="M483" s="101"/>
      <c r="N483" s="101"/>
      <c r="O483" s="102" t="str">
        <f t="shared" si="64"/>
        <v/>
      </c>
      <c r="P483" s="100"/>
      <c r="Q483" s="101"/>
      <c r="R483" s="101"/>
      <c r="S483" s="102" t="str">
        <f t="shared" si="65"/>
        <v/>
      </c>
      <c r="T483" s="104" t="str">
        <f t="shared" si="66"/>
        <v/>
      </c>
      <c r="U483" s="105" t="str">
        <f t="shared" si="67"/>
        <v xml:space="preserve">   </v>
      </c>
      <c r="V483" s="106" t="str">
        <f>IF(E483=0," ",IF(E483="H",IF(H483&lt;2000,VLOOKUP(K483,Minimas!$A$15:$G$29,7),IF(AND(H483&gt;1999,H483&lt;2003),VLOOKUP(K483,Minimas!$A$15:$G$29,6),IF(AND(H483&gt;2002,H483&lt;2005),VLOOKUP(K483,Minimas!$A$15:$G$29,5),IF(AND(H483&gt;2004,H483&lt;2007),VLOOKUP(K483,Minimas!$A$15:$G$29,4),VLOOKUP(K483,Minimas!$A$15:$G$29,3))))),IF(H483&lt;2000,VLOOKUP(K483,Minimas!$H$15:$N$29,7),IF(AND(H483&gt;1999,H483&lt;2003),VLOOKUP(K483,Minimas!$H$15:$N$29,6),IF(AND(H483&gt;2002,H483&lt;2005),VLOOKUP(K483,Minimas!$H$15:$N$29,5),IF(AND(H483&gt;2004,H483&lt;2007),VLOOKUP(K483,Minimas!$H$15:$N$29,4),VLOOKUP(K483,Minimas!$H$15:$N$29,3)))))))</f>
        <v xml:space="preserve"> </v>
      </c>
      <c r="W483" s="107" t="str">
        <f t="shared" si="68"/>
        <v/>
      </c>
      <c r="X483" s="42"/>
      <c r="Y483" s="42"/>
      <c r="AB483" s="113" t="e">
        <f>T483-HLOOKUP(V483,Minimas!$C$3:$CD$12,2,FALSE)</f>
        <v>#VALUE!</v>
      </c>
      <c r="AC483" s="113" t="e">
        <f>T483-HLOOKUP(V483,Minimas!$C$3:$CD$12,3,FALSE)</f>
        <v>#VALUE!</v>
      </c>
      <c r="AD483" s="113" t="e">
        <f>T483-HLOOKUP(V483,Minimas!$C$3:$CD$12,4,FALSE)</f>
        <v>#VALUE!</v>
      </c>
      <c r="AE483" s="113" t="e">
        <f>T483-HLOOKUP(V483,Minimas!$C$3:$CD$12,5,FALSE)</f>
        <v>#VALUE!</v>
      </c>
      <c r="AF483" s="113" t="e">
        <f>T483-HLOOKUP(V483,Minimas!$C$3:$CD$12,6,FALSE)</f>
        <v>#VALUE!</v>
      </c>
      <c r="AG483" s="113" t="e">
        <f>T483-HLOOKUP(V483,Minimas!$C$3:$CD$12,7,FALSE)</f>
        <v>#VALUE!</v>
      </c>
      <c r="AH483" s="113" t="e">
        <f>T483-HLOOKUP(V483,Minimas!$C$3:$CD$12,8,FALSE)</f>
        <v>#VALUE!</v>
      </c>
      <c r="AI483" s="113" t="e">
        <f>T483-HLOOKUP(V483,Minimas!$C$3:$CD$12,9,FALSE)</f>
        <v>#VALUE!</v>
      </c>
      <c r="AJ483" s="113" t="e">
        <f>T483-HLOOKUP(V483,Minimas!$C$3:$CD$12,10,FALSE)</f>
        <v>#VALUE!</v>
      </c>
      <c r="AK483" s="114" t="str">
        <f t="shared" si="69"/>
        <v xml:space="preserve"> </v>
      </c>
      <c r="AL483" s="114"/>
      <c r="AM483" s="114" t="str">
        <f t="shared" si="70"/>
        <v xml:space="preserve"> </v>
      </c>
      <c r="AN483" s="114" t="str">
        <f t="shared" si="71"/>
        <v xml:space="preserve"> </v>
      </c>
      <c r="AO483" s="40"/>
      <c r="AP483" s="40"/>
      <c r="AQ483" s="40"/>
      <c r="AR483" s="40"/>
      <c r="AS483" s="40"/>
      <c r="AT483" s="40"/>
      <c r="AU483" s="40"/>
      <c r="AV483" s="40"/>
      <c r="AW483" s="40"/>
      <c r="AX483" s="40"/>
      <c r="AY483" s="40"/>
      <c r="AZ483" s="40"/>
      <c r="BA483" s="40"/>
      <c r="BB483" s="40"/>
      <c r="BC483" s="40"/>
      <c r="BD483" s="40"/>
      <c r="BE483" s="40"/>
      <c r="BF483" s="40"/>
      <c r="BG483" s="40"/>
      <c r="BH483" s="40"/>
      <c r="BI483" s="40"/>
      <c r="BJ483" s="40"/>
      <c r="BK483" s="40"/>
      <c r="BL483" s="40"/>
      <c r="BM483" s="40"/>
      <c r="BN483" s="40"/>
      <c r="BO483" s="40"/>
      <c r="BP483" s="40"/>
      <c r="BQ483" s="40"/>
      <c r="BR483" s="40"/>
      <c r="BS483" s="40"/>
      <c r="BT483" s="40"/>
      <c r="BU483" s="40"/>
      <c r="BV483" s="40"/>
      <c r="BW483" s="40"/>
      <c r="BX483" s="40"/>
      <c r="BY483" s="40"/>
      <c r="BZ483" s="40"/>
      <c r="CA483" s="40"/>
      <c r="CB483" s="40"/>
      <c r="CC483" s="40"/>
      <c r="CD483" s="40"/>
      <c r="CE483" s="40"/>
      <c r="CF483" s="40"/>
      <c r="CG483" s="40"/>
      <c r="CH483" s="40"/>
      <c r="CI483" s="40"/>
      <c r="CJ483" s="40"/>
      <c r="CK483" s="40"/>
      <c r="CL483" s="40"/>
      <c r="CM483" s="40"/>
      <c r="CN483" s="40"/>
      <c r="CO483" s="40"/>
      <c r="CP483" s="40"/>
      <c r="CQ483" s="40"/>
      <c r="CR483" s="40"/>
      <c r="CS483" s="40"/>
      <c r="CT483" s="40"/>
      <c r="CU483" s="40"/>
      <c r="CV483" s="40"/>
      <c r="CW483" s="40"/>
      <c r="CX483" s="40"/>
      <c r="CY483" s="40"/>
      <c r="CZ483" s="40"/>
      <c r="DA483" s="40"/>
      <c r="DB483" s="40"/>
      <c r="DC483" s="40"/>
    </row>
    <row r="484" spans="2:107" s="5" customFormat="1" ht="30" customHeight="1" x14ac:dyDescent="0.2">
      <c r="B484" s="83"/>
      <c r="C484" s="86"/>
      <c r="D484" s="87"/>
      <c r="E484" s="89"/>
      <c r="F484" s="117"/>
      <c r="G484" s="118"/>
      <c r="H484" s="91"/>
      <c r="I484" s="94"/>
      <c r="J484" s="95"/>
      <c r="K484" s="81"/>
      <c r="L484" s="100"/>
      <c r="M484" s="101"/>
      <c r="N484" s="101"/>
      <c r="O484" s="102" t="str">
        <f t="shared" si="64"/>
        <v/>
      </c>
      <c r="P484" s="100"/>
      <c r="Q484" s="101"/>
      <c r="R484" s="101"/>
      <c r="S484" s="102" t="str">
        <f t="shared" si="65"/>
        <v/>
      </c>
      <c r="T484" s="104" t="str">
        <f t="shared" si="66"/>
        <v/>
      </c>
      <c r="U484" s="105" t="str">
        <f t="shared" si="67"/>
        <v xml:space="preserve">   </v>
      </c>
      <c r="V484" s="106" t="str">
        <f>IF(E484=0," ",IF(E484="H",IF(H484&lt;2000,VLOOKUP(K484,Minimas!$A$15:$G$29,7),IF(AND(H484&gt;1999,H484&lt;2003),VLOOKUP(K484,Minimas!$A$15:$G$29,6),IF(AND(H484&gt;2002,H484&lt;2005),VLOOKUP(K484,Minimas!$A$15:$G$29,5),IF(AND(H484&gt;2004,H484&lt;2007),VLOOKUP(K484,Minimas!$A$15:$G$29,4),VLOOKUP(K484,Minimas!$A$15:$G$29,3))))),IF(H484&lt;2000,VLOOKUP(K484,Minimas!$H$15:$N$29,7),IF(AND(H484&gt;1999,H484&lt;2003),VLOOKUP(K484,Minimas!$H$15:$N$29,6),IF(AND(H484&gt;2002,H484&lt;2005),VLOOKUP(K484,Minimas!$H$15:$N$29,5),IF(AND(H484&gt;2004,H484&lt;2007),VLOOKUP(K484,Minimas!$H$15:$N$29,4),VLOOKUP(K484,Minimas!$H$15:$N$29,3)))))))</f>
        <v xml:space="preserve"> </v>
      </c>
      <c r="W484" s="107" t="str">
        <f t="shared" si="68"/>
        <v/>
      </c>
      <c r="X484" s="42"/>
      <c r="Y484" s="42"/>
      <c r="AB484" s="113" t="e">
        <f>T484-HLOOKUP(V484,Minimas!$C$3:$CD$12,2,FALSE)</f>
        <v>#VALUE!</v>
      </c>
      <c r="AC484" s="113" t="e">
        <f>T484-HLOOKUP(V484,Minimas!$C$3:$CD$12,3,FALSE)</f>
        <v>#VALUE!</v>
      </c>
      <c r="AD484" s="113" t="e">
        <f>T484-HLOOKUP(V484,Minimas!$C$3:$CD$12,4,FALSE)</f>
        <v>#VALUE!</v>
      </c>
      <c r="AE484" s="113" t="e">
        <f>T484-HLOOKUP(V484,Minimas!$C$3:$CD$12,5,FALSE)</f>
        <v>#VALUE!</v>
      </c>
      <c r="AF484" s="113" t="e">
        <f>T484-HLOOKUP(V484,Minimas!$C$3:$CD$12,6,FALSE)</f>
        <v>#VALUE!</v>
      </c>
      <c r="AG484" s="113" t="e">
        <f>T484-HLOOKUP(V484,Minimas!$C$3:$CD$12,7,FALSE)</f>
        <v>#VALUE!</v>
      </c>
      <c r="AH484" s="113" t="e">
        <f>T484-HLOOKUP(V484,Minimas!$C$3:$CD$12,8,FALSE)</f>
        <v>#VALUE!</v>
      </c>
      <c r="AI484" s="113" t="e">
        <f>T484-HLOOKUP(V484,Minimas!$C$3:$CD$12,9,FALSE)</f>
        <v>#VALUE!</v>
      </c>
      <c r="AJ484" s="113" t="e">
        <f>T484-HLOOKUP(V484,Minimas!$C$3:$CD$12,10,FALSE)</f>
        <v>#VALUE!</v>
      </c>
      <c r="AK484" s="114" t="str">
        <f t="shared" si="69"/>
        <v xml:space="preserve"> </v>
      </c>
      <c r="AL484" s="114"/>
      <c r="AM484" s="114" t="str">
        <f t="shared" si="70"/>
        <v xml:space="preserve"> </v>
      </c>
      <c r="AN484" s="114" t="str">
        <f t="shared" si="71"/>
        <v xml:space="preserve"> </v>
      </c>
      <c r="AO484" s="40"/>
      <c r="AP484" s="40"/>
      <c r="AQ484" s="40"/>
      <c r="AR484" s="40"/>
      <c r="AS484" s="40"/>
      <c r="AT484" s="40"/>
      <c r="AU484" s="40"/>
      <c r="AV484" s="40"/>
      <c r="AW484" s="40"/>
      <c r="AX484" s="40"/>
      <c r="AY484" s="40"/>
      <c r="AZ484" s="40"/>
      <c r="BA484" s="40"/>
      <c r="BB484" s="40"/>
      <c r="BC484" s="40"/>
      <c r="BD484" s="40"/>
      <c r="BE484" s="40"/>
      <c r="BF484" s="40"/>
      <c r="BG484" s="40"/>
      <c r="BH484" s="40"/>
      <c r="BI484" s="40"/>
      <c r="BJ484" s="40"/>
      <c r="BK484" s="40"/>
      <c r="BL484" s="40"/>
      <c r="BM484" s="40"/>
      <c r="BN484" s="40"/>
      <c r="BO484" s="40"/>
      <c r="BP484" s="40"/>
      <c r="BQ484" s="40"/>
      <c r="BR484" s="40"/>
      <c r="BS484" s="40"/>
      <c r="BT484" s="40"/>
      <c r="BU484" s="40"/>
      <c r="BV484" s="40"/>
      <c r="BW484" s="40"/>
      <c r="BX484" s="40"/>
      <c r="BY484" s="40"/>
      <c r="BZ484" s="40"/>
      <c r="CA484" s="40"/>
      <c r="CB484" s="40"/>
      <c r="CC484" s="40"/>
      <c r="CD484" s="40"/>
      <c r="CE484" s="40"/>
      <c r="CF484" s="40"/>
      <c r="CG484" s="40"/>
      <c r="CH484" s="40"/>
      <c r="CI484" s="40"/>
      <c r="CJ484" s="40"/>
      <c r="CK484" s="40"/>
      <c r="CL484" s="40"/>
      <c r="CM484" s="40"/>
      <c r="CN484" s="40"/>
      <c r="CO484" s="40"/>
      <c r="CP484" s="40"/>
      <c r="CQ484" s="40"/>
      <c r="CR484" s="40"/>
      <c r="CS484" s="40"/>
      <c r="CT484" s="40"/>
      <c r="CU484" s="40"/>
      <c r="CV484" s="40"/>
      <c r="CW484" s="40"/>
      <c r="CX484" s="40"/>
      <c r="CY484" s="40"/>
      <c r="CZ484" s="40"/>
      <c r="DA484" s="40"/>
      <c r="DB484" s="40"/>
      <c r="DC484" s="40"/>
    </row>
    <row r="485" spans="2:107" s="5" customFormat="1" ht="30" customHeight="1" x14ac:dyDescent="0.2">
      <c r="B485" s="83"/>
      <c r="C485" s="86"/>
      <c r="D485" s="87"/>
      <c r="E485" s="89"/>
      <c r="F485" s="117"/>
      <c r="G485" s="118"/>
      <c r="H485" s="91"/>
      <c r="I485" s="94"/>
      <c r="J485" s="95"/>
      <c r="K485" s="81"/>
      <c r="L485" s="100"/>
      <c r="M485" s="101"/>
      <c r="N485" s="101"/>
      <c r="O485" s="102" t="str">
        <f t="shared" si="64"/>
        <v/>
      </c>
      <c r="P485" s="100"/>
      <c r="Q485" s="101"/>
      <c r="R485" s="101"/>
      <c r="S485" s="102" t="str">
        <f t="shared" si="65"/>
        <v/>
      </c>
      <c r="T485" s="104" t="str">
        <f t="shared" si="66"/>
        <v/>
      </c>
      <c r="U485" s="105" t="str">
        <f t="shared" si="67"/>
        <v xml:space="preserve">   </v>
      </c>
      <c r="V485" s="106" t="str">
        <f>IF(E485=0," ",IF(E485="H",IF(H485&lt;2000,VLOOKUP(K485,Minimas!$A$15:$G$29,7),IF(AND(H485&gt;1999,H485&lt;2003),VLOOKUP(K485,Minimas!$A$15:$G$29,6),IF(AND(H485&gt;2002,H485&lt;2005),VLOOKUP(K485,Minimas!$A$15:$G$29,5),IF(AND(H485&gt;2004,H485&lt;2007),VLOOKUP(K485,Minimas!$A$15:$G$29,4),VLOOKUP(K485,Minimas!$A$15:$G$29,3))))),IF(H485&lt;2000,VLOOKUP(K485,Minimas!$H$15:$N$29,7),IF(AND(H485&gt;1999,H485&lt;2003),VLOOKUP(K485,Minimas!$H$15:$N$29,6),IF(AND(H485&gt;2002,H485&lt;2005),VLOOKUP(K485,Minimas!$H$15:$N$29,5),IF(AND(H485&gt;2004,H485&lt;2007),VLOOKUP(K485,Minimas!$H$15:$N$29,4),VLOOKUP(K485,Minimas!$H$15:$N$29,3)))))))</f>
        <v xml:space="preserve"> </v>
      </c>
      <c r="W485" s="107" t="str">
        <f t="shared" si="68"/>
        <v/>
      </c>
      <c r="X485" s="42"/>
      <c r="Y485" s="42"/>
      <c r="AB485" s="113" t="e">
        <f>T485-HLOOKUP(V485,Minimas!$C$3:$CD$12,2,FALSE)</f>
        <v>#VALUE!</v>
      </c>
      <c r="AC485" s="113" t="e">
        <f>T485-HLOOKUP(V485,Minimas!$C$3:$CD$12,3,FALSE)</f>
        <v>#VALUE!</v>
      </c>
      <c r="AD485" s="113" t="e">
        <f>T485-HLOOKUP(V485,Minimas!$C$3:$CD$12,4,FALSE)</f>
        <v>#VALUE!</v>
      </c>
      <c r="AE485" s="113" t="e">
        <f>T485-HLOOKUP(V485,Minimas!$C$3:$CD$12,5,FALSE)</f>
        <v>#VALUE!</v>
      </c>
      <c r="AF485" s="113" t="e">
        <f>T485-HLOOKUP(V485,Minimas!$C$3:$CD$12,6,FALSE)</f>
        <v>#VALUE!</v>
      </c>
      <c r="AG485" s="113" t="e">
        <f>T485-HLOOKUP(V485,Minimas!$C$3:$CD$12,7,FALSE)</f>
        <v>#VALUE!</v>
      </c>
      <c r="AH485" s="113" t="e">
        <f>T485-HLOOKUP(V485,Minimas!$C$3:$CD$12,8,FALSE)</f>
        <v>#VALUE!</v>
      </c>
      <c r="AI485" s="113" t="e">
        <f>T485-HLOOKUP(V485,Minimas!$C$3:$CD$12,9,FALSE)</f>
        <v>#VALUE!</v>
      </c>
      <c r="AJ485" s="113" t="e">
        <f>T485-HLOOKUP(V485,Minimas!$C$3:$CD$12,10,FALSE)</f>
        <v>#VALUE!</v>
      </c>
      <c r="AK485" s="114" t="str">
        <f t="shared" si="69"/>
        <v xml:space="preserve"> </v>
      </c>
      <c r="AL485" s="114"/>
      <c r="AM485" s="114" t="str">
        <f t="shared" si="70"/>
        <v xml:space="preserve"> </v>
      </c>
      <c r="AN485" s="114" t="str">
        <f t="shared" si="71"/>
        <v xml:space="preserve"> </v>
      </c>
      <c r="AO485" s="40"/>
      <c r="AP485" s="40"/>
      <c r="AQ485" s="40"/>
      <c r="AR485" s="40"/>
      <c r="AS485" s="40"/>
      <c r="AT485" s="40"/>
      <c r="AU485" s="40"/>
      <c r="AV485" s="40"/>
      <c r="AW485" s="40"/>
      <c r="AX485" s="40"/>
      <c r="AY485" s="40"/>
      <c r="AZ485" s="40"/>
      <c r="BA485" s="40"/>
      <c r="BB485" s="40"/>
      <c r="BC485" s="40"/>
      <c r="BD485" s="40"/>
      <c r="BE485" s="40"/>
      <c r="BF485" s="40"/>
      <c r="BG485" s="40"/>
      <c r="BH485" s="40"/>
      <c r="BI485" s="40"/>
      <c r="BJ485" s="40"/>
      <c r="BK485" s="40"/>
      <c r="BL485" s="40"/>
      <c r="BM485" s="40"/>
      <c r="BN485" s="40"/>
      <c r="BO485" s="40"/>
      <c r="BP485" s="40"/>
      <c r="BQ485" s="40"/>
      <c r="BR485" s="40"/>
      <c r="BS485" s="40"/>
      <c r="BT485" s="40"/>
      <c r="BU485" s="40"/>
      <c r="BV485" s="40"/>
      <c r="BW485" s="40"/>
      <c r="BX485" s="40"/>
      <c r="BY485" s="40"/>
      <c r="BZ485" s="40"/>
      <c r="CA485" s="40"/>
      <c r="CB485" s="40"/>
      <c r="CC485" s="40"/>
      <c r="CD485" s="40"/>
      <c r="CE485" s="40"/>
      <c r="CF485" s="40"/>
      <c r="CG485" s="40"/>
      <c r="CH485" s="40"/>
      <c r="CI485" s="40"/>
      <c r="CJ485" s="40"/>
      <c r="CK485" s="40"/>
      <c r="CL485" s="40"/>
      <c r="CM485" s="40"/>
      <c r="CN485" s="40"/>
      <c r="CO485" s="40"/>
      <c r="CP485" s="40"/>
      <c r="CQ485" s="40"/>
      <c r="CR485" s="40"/>
      <c r="CS485" s="40"/>
      <c r="CT485" s="40"/>
      <c r="CU485" s="40"/>
      <c r="CV485" s="40"/>
      <c r="CW485" s="40"/>
      <c r="CX485" s="40"/>
      <c r="CY485" s="40"/>
      <c r="CZ485" s="40"/>
      <c r="DA485" s="40"/>
      <c r="DB485" s="40"/>
      <c r="DC485" s="40"/>
    </row>
    <row r="486" spans="2:107" s="5" customFormat="1" ht="30" customHeight="1" x14ac:dyDescent="0.2">
      <c r="B486" s="83"/>
      <c r="C486" s="86"/>
      <c r="D486" s="87"/>
      <c r="E486" s="89"/>
      <c r="F486" s="117"/>
      <c r="G486" s="118"/>
      <c r="H486" s="91"/>
      <c r="I486" s="94"/>
      <c r="J486" s="95"/>
      <c r="K486" s="81"/>
      <c r="L486" s="100"/>
      <c r="M486" s="101"/>
      <c r="N486" s="101"/>
      <c r="O486" s="102" t="str">
        <f t="shared" si="64"/>
        <v/>
      </c>
      <c r="P486" s="100"/>
      <c r="Q486" s="101"/>
      <c r="R486" s="101"/>
      <c r="S486" s="102" t="str">
        <f t="shared" si="65"/>
        <v/>
      </c>
      <c r="T486" s="104" t="str">
        <f t="shared" si="66"/>
        <v/>
      </c>
      <c r="U486" s="105" t="str">
        <f t="shared" si="67"/>
        <v xml:space="preserve">   </v>
      </c>
      <c r="V486" s="106" t="str">
        <f>IF(E486=0," ",IF(E486="H",IF(H486&lt;2000,VLOOKUP(K486,Minimas!$A$15:$G$29,7),IF(AND(H486&gt;1999,H486&lt;2003),VLOOKUP(K486,Minimas!$A$15:$G$29,6),IF(AND(H486&gt;2002,H486&lt;2005),VLOOKUP(K486,Minimas!$A$15:$G$29,5),IF(AND(H486&gt;2004,H486&lt;2007),VLOOKUP(K486,Minimas!$A$15:$G$29,4),VLOOKUP(K486,Minimas!$A$15:$G$29,3))))),IF(H486&lt;2000,VLOOKUP(K486,Minimas!$H$15:$N$29,7),IF(AND(H486&gt;1999,H486&lt;2003),VLOOKUP(K486,Minimas!$H$15:$N$29,6),IF(AND(H486&gt;2002,H486&lt;2005),VLOOKUP(K486,Minimas!$H$15:$N$29,5),IF(AND(H486&gt;2004,H486&lt;2007),VLOOKUP(K486,Minimas!$H$15:$N$29,4),VLOOKUP(K486,Minimas!$H$15:$N$29,3)))))))</f>
        <v xml:space="preserve"> </v>
      </c>
      <c r="W486" s="107" t="str">
        <f t="shared" si="68"/>
        <v/>
      </c>
      <c r="X486" s="42"/>
      <c r="Y486" s="42"/>
      <c r="AB486" s="113" t="e">
        <f>T486-HLOOKUP(V486,Minimas!$C$3:$CD$12,2,FALSE)</f>
        <v>#VALUE!</v>
      </c>
      <c r="AC486" s="113" t="e">
        <f>T486-HLOOKUP(V486,Minimas!$C$3:$CD$12,3,FALSE)</f>
        <v>#VALUE!</v>
      </c>
      <c r="AD486" s="113" t="e">
        <f>T486-HLOOKUP(V486,Minimas!$C$3:$CD$12,4,FALSE)</f>
        <v>#VALUE!</v>
      </c>
      <c r="AE486" s="113" t="e">
        <f>T486-HLOOKUP(V486,Minimas!$C$3:$CD$12,5,FALSE)</f>
        <v>#VALUE!</v>
      </c>
      <c r="AF486" s="113" t="e">
        <f>T486-HLOOKUP(V486,Minimas!$C$3:$CD$12,6,FALSE)</f>
        <v>#VALUE!</v>
      </c>
      <c r="AG486" s="113" t="e">
        <f>T486-HLOOKUP(V486,Minimas!$C$3:$CD$12,7,FALSE)</f>
        <v>#VALUE!</v>
      </c>
      <c r="AH486" s="113" t="e">
        <f>T486-HLOOKUP(V486,Minimas!$C$3:$CD$12,8,FALSE)</f>
        <v>#VALUE!</v>
      </c>
      <c r="AI486" s="113" t="e">
        <f>T486-HLOOKUP(V486,Minimas!$C$3:$CD$12,9,FALSE)</f>
        <v>#VALUE!</v>
      </c>
      <c r="AJ486" s="113" t="e">
        <f>T486-HLOOKUP(V486,Minimas!$C$3:$CD$12,10,FALSE)</f>
        <v>#VALUE!</v>
      </c>
      <c r="AK486" s="114" t="str">
        <f t="shared" si="69"/>
        <v xml:space="preserve"> </v>
      </c>
      <c r="AL486" s="114"/>
      <c r="AM486" s="114" t="str">
        <f t="shared" si="70"/>
        <v xml:space="preserve"> </v>
      </c>
      <c r="AN486" s="114" t="str">
        <f t="shared" si="71"/>
        <v xml:space="preserve"> </v>
      </c>
      <c r="AO486" s="40"/>
      <c r="AP486" s="40"/>
      <c r="AQ486" s="40"/>
      <c r="AR486" s="40"/>
      <c r="AS486" s="40"/>
      <c r="AT486" s="40"/>
      <c r="AU486" s="40"/>
      <c r="AV486" s="40"/>
      <c r="AW486" s="40"/>
      <c r="AX486" s="40"/>
      <c r="AY486" s="40"/>
      <c r="AZ486" s="40"/>
      <c r="BA486" s="40"/>
      <c r="BB486" s="40"/>
      <c r="BC486" s="40"/>
      <c r="BD486" s="40"/>
      <c r="BE486" s="40"/>
      <c r="BF486" s="40"/>
      <c r="BG486" s="40"/>
      <c r="BH486" s="40"/>
      <c r="BI486" s="40"/>
      <c r="BJ486" s="40"/>
      <c r="BK486" s="40"/>
      <c r="BL486" s="40"/>
      <c r="BM486" s="40"/>
      <c r="BN486" s="40"/>
      <c r="BO486" s="40"/>
      <c r="BP486" s="40"/>
      <c r="BQ486" s="40"/>
      <c r="BR486" s="40"/>
      <c r="BS486" s="40"/>
      <c r="BT486" s="40"/>
      <c r="BU486" s="40"/>
      <c r="BV486" s="40"/>
      <c r="BW486" s="40"/>
      <c r="BX486" s="40"/>
      <c r="BY486" s="40"/>
      <c r="BZ486" s="40"/>
      <c r="CA486" s="40"/>
      <c r="CB486" s="40"/>
      <c r="CC486" s="40"/>
      <c r="CD486" s="40"/>
      <c r="CE486" s="40"/>
      <c r="CF486" s="40"/>
      <c r="CG486" s="40"/>
      <c r="CH486" s="40"/>
      <c r="CI486" s="40"/>
      <c r="CJ486" s="40"/>
      <c r="CK486" s="40"/>
      <c r="CL486" s="40"/>
      <c r="CM486" s="40"/>
      <c r="CN486" s="40"/>
      <c r="CO486" s="40"/>
      <c r="CP486" s="40"/>
      <c r="CQ486" s="40"/>
      <c r="CR486" s="40"/>
      <c r="CS486" s="40"/>
      <c r="CT486" s="40"/>
      <c r="CU486" s="40"/>
      <c r="CV486" s="40"/>
      <c r="CW486" s="40"/>
      <c r="CX486" s="40"/>
      <c r="CY486" s="40"/>
      <c r="CZ486" s="40"/>
      <c r="DA486" s="40"/>
      <c r="DB486" s="40"/>
      <c r="DC486" s="40"/>
    </row>
    <row r="487" spans="2:107" s="5" customFormat="1" ht="30" customHeight="1" x14ac:dyDescent="0.2">
      <c r="B487" s="83"/>
      <c r="C487" s="86"/>
      <c r="D487" s="87"/>
      <c r="E487" s="89"/>
      <c r="F487" s="117"/>
      <c r="G487" s="118"/>
      <c r="H487" s="91"/>
      <c r="I487" s="94"/>
      <c r="J487" s="95"/>
      <c r="K487" s="81"/>
      <c r="L487" s="100"/>
      <c r="M487" s="101"/>
      <c r="N487" s="101"/>
      <c r="O487" s="102" t="str">
        <f t="shared" si="64"/>
        <v/>
      </c>
      <c r="P487" s="100"/>
      <c r="Q487" s="101"/>
      <c r="R487" s="101"/>
      <c r="S487" s="102" t="str">
        <f t="shared" si="65"/>
        <v/>
      </c>
      <c r="T487" s="104" t="str">
        <f t="shared" si="66"/>
        <v/>
      </c>
      <c r="U487" s="105" t="str">
        <f t="shared" si="67"/>
        <v xml:space="preserve">   </v>
      </c>
      <c r="V487" s="106" t="str">
        <f>IF(E487=0," ",IF(E487="H",IF(H487&lt;2000,VLOOKUP(K487,Minimas!$A$15:$G$29,7),IF(AND(H487&gt;1999,H487&lt;2003),VLOOKUP(K487,Minimas!$A$15:$G$29,6),IF(AND(H487&gt;2002,H487&lt;2005),VLOOKUP(K487,Minimas!$A$15:$G$29,5),IF(AND(H487&gt;2004,H487&lt;2007),VLOOKUP(K487,Minimas!$A$15:$G$29,4),VLOOKUP(K487,Minimas!$A$15:$G$29,3))))),IF(H487&lt;2000,VLOOKUP(K487,Minimas!$H$15:$N$29,7),IF(AND(H487&gt;1999,H487&lt;2003),VLOOKUP(K487,Minimas!$H$15:$N$29,6),IF(AND(H487&gt;2002,H487&lt;2005),VLOOKUP(K487,Minimas!$H$15:$N$29,5),IF(AND(H487&gt;2004,H487&lt;2007),VLOOKUP(K487,Minimas!$H$15:$N$29,4),VLOOKUP(K487,Minimas!$H$15:$N$29,3)))))))</f>
        <v xml:space="preserve"> </v>
      </c>
      <c r="W487" s="107" t="str">
        <f t="shared" si="68"/>
        <v/>
      </c>
      <c r="X487" s="42"/>
      <c r="Y487" s="42"/>
      <c r="AB487" s="113" t="e">
        <f>T487-HLOOKUP(V487,Minimas!$C$3:$CD$12,2,FALSE)</f>
        <v>#VALUE!</v>
      </c>
      <c r="AC487" s="113" t="e">
        <f>T487-HLOOKUP(V487,Minimas!$C$3:$CD$12,3,FALSE)</f>
        <v>#VALUE!</v>
      </c>
      <c r="AD487" s="113" t="e">
        <f>T487-HLOOKUP(V487,Minimas!$C$3:$CD$12,4,FALSE)</f>
        <v>#VALUE!</v>
      </c>
      <c r="AE487" s="113" t="e">
        <f>T487-HLOOKUP(V487,Minimas!$C$3:$CD$12,5,FALSE)</f>
        <v>#VALUE!</v>
      </c>
      <c r="AF487" s="113" t="e">
        <f>T487-HLOOKUP(V487,Minimas!$C$3:$CD$12,6,FALSE)</f>
        <v>#VALUE!</v>
      </c>
      <c r="AG487" s="113" t="e">
        <f>T487-HLOOKUP(V487,Minimas!$C$3:$CD$12,7,FALSE)</f>
        <v>#VALUE!</v>
      </c>
      <c r="AH487" s="113" t="e">
        <f>T487-HLOOKUP(V487,Minimas!$C$3:$CD$12,8,FALSE)</f>
        <v>#VALUE!</v>
      </c>
      <c r="AI487" s="113" t="e">
        <f>T487-HLOOKUP(V487,Minimas!$C$3:$CD$12,9,FALSE)</f>
        <v>#VALUE!</v>
      </c>
      <c r="AJ487" s="113" t="e">
        <f>T487-HLOOKUP(V487,Minimas!$C$3:$CD$12,10,FALSE)</f>
        <v>#VALUE!</v>
      </c>
      <c r="AK487" s="114" t="str">
        <f t="shared" si="69"/>
        <v xml:space="preserve"> </v>
      </c>
      <c r="AL487" s="114"/>
      <c r="AM487" s="114" t="str">
        <f t="shared" si="70"/>
        <v xml:space="preserve"> </v>
      </c>
      <c r="AN487" s="114" t="str">
        <f t="shared" si="71"/>
        <v xml:space="preserve"> </v>
      </c>
      <c r="AO487" s="40"/>
      <c r="AP487" s="40"/>
      <c r="AQ487" s="40"/>
      <c r="AR487" s="40"/>
      <c r="AS487" s="40"/>
      <c r="AT487" s="40"/>
      <c r="AU487" s="40"/>
      <c r="AV487" s="40"/>
      <c r="AW487" s="40"/>
      <c r="AX487" s="40"/>
      <c r="AY487" s="40"/>
      <c r="AZ487" s="40"/>
      <c r="BA487" s="40"/>
      <c r="BB487" s="40"/>
      <c r="BC487" s="40"/>
      <c r="BD487" s="40"/>
      <c r="BE487" s="40"/>
      <c r="BF487" s="40"/>
      <c r="BG487" s="40"/>
      <c r="BH487" s="40"/>
      <c r="BI487" s="40"/>
      <c r="BJ487" s="40"/>
      <c r="BK487" s="40"/>
      <c r="BL487" s="40"/>
      <c r="BM487" s="40"/>
      <c r="BN487" s="40"/>
      <c r="BO487" s="40"/>
      <c r="BP487" s="40"/>
      <c r="BQ487" s="40"/>
      <c r="BR487" s="40"/>
      <c r="BS487" s="40"/>
      <c r="BT487" s="40"/>
      <c r="BU487" s="40"/>
      <c r="BV487" s="40"/>
      <c r="BW487" s="40"/>
      <c r="BX487" s="40"/>
      <c r="BY487" s="40"/>
      <c r="BZ487" s="40"/>
      <c r="CA487" s="40"/>
      <c r="CB487" s="40"/>
      <c r="CC487" s="40"/>
      <c r="CD487" s="40"/>
      <c r="CE487" s="40"/>
      <c r="CF487" s="40"/>
      <c r="CG487" s="40"/>
      <c r="CH487" s="40"/>
      <c r="CI487" s="40"/>
      <c r="CJ487" s="40"/>
      <c r="CK487" s="40"/>
      <c r="CL487" s="40"/>
      <c r="CM487" s="40"/>
      <c r="CN487" s="40"/>
      <c r="CO487" s="40"/>
      <c r="CP487" s="40"/>
      <c r="CQ487" s="40"/>
      <c r="CR487" s="40"/>
      <c r="CS487" s="40"/>
      <c r="CT487" s="40"/>
      <c r="CU487" s="40"/>
      <c r="CV487" s="40"/>
      <c r="CW487" s="40"/>
      <c r="CX487" s="40"/>
      <c r="CY487" s="40"/>
      <c r="CZ487" s="40"/>
      <c r="DA487" s="40"/>
      <c r="DB487" s="40"/>
      <c r="DC487" s="40"/>
    </row>
    <row r="488" spans="2:107" s="5" customFormat="1" ht="30" customHeight="1" x14ac:dyDescent="0.2">
      <c r="B488" s="83"/>
      <c r="C488" s="86"/>
      <c r="D488" s="87"/>
      <c r="E488" s="89"/>
      <c r="F488" s="117"/>
      <c r="G488" s="118"/>
      <c r="H488" s="91"/>
      <c r="I488" s="94"/>
      <c r="J488" s="95"/>
      <c r="K488" s="81"/>
      <c r="L488" s="100"/>
      <c r="M488" s="101"/>
      <c r="N488" s="101"/>
      <c r="O488" s="102" t="str">
        <f t="shared" si="64"/>
        <v/>
      </c>
      <c r="P488" s="100"/>
      <c r="Q488" s="101"/>
      <c r="R488" s="101"/>
      <c r="S488" s="102" t="str">
        <f t="shared" si="65"/>
        <v/>
      </c>
      <c r="T488" s="104" t="str">
        <f t="shared" si="66"/>
        <v/>
      </c>
      <c r="U488" s="105" t="str">
        <f t="shared" si="67"/>
        <v xml:space="preserve">   </v>
      </c>
      <c r="V488" s="106" t="str">
        <f>IF(E488=0," ",IF(E488="H",IF(H488&lt;2000,VLOOKUP(K488,Minimas!$A$15:$G$29,7),IF(AND(H488&gt;1999,H488&lt;2003),VLOOKUP(K488,Minimas!$A$15:$G$29,6),IF(AND(H488&gt;2002,H488&lt;2005),VLOOKUP(K488,Minimas!$A$15:$G$29,5),IF(AND(H488&gt;2004,H488&lt;2007),VLOOKUP(K488,Minimas!$A$15:$G$29,4),VLOOKUP(K488,Minimas!$A$15:$G$29,3))))),IF(H488&lt;2000,VLOOKUP(K488,Minimas!$H$15:$N$29,7),IF(AND(H488&gt;1999,H488&lt;2003),VLOOKUP(K488,Minimas!$H$15:$N$29,6),IF(AND(H488&gt;2002,H488&lt;2005),VLOOKUP(K488,Minimas!$H$15:$N$29,5),IF(AND(H488&gt;2004,H488&lt;2007),VLOOKUP(K488,Minimas!$H$15:$N$29,4),VLOOKUP(K488,Minimas!$H$15:$N$29,3)))))))</f>
        <v xml:space="preserve"> </v>
      </c>
      <c r="W488" s="107" t="str">
        <f t="shared" si="68"/>
        <v/>
      </c>
      <c r="X488" s="42"/>
      <c r="Y488" s="42"/>
      <c r="AB488" s="113" t="e">
        <f>T488-HLOOKUP(V488,Minimas!$C$3:$CD$12,2,FALSE)</f>
        <v>#VALUE!</v>
      </c>
      <c r="AC488" s="113" t="e">
        <f>T488-HLOOKUP(V488,Minimas!$C$3:$CD$12,3,FALSE)</f>
        <v>#VALUE!</v>
      </c>
      <c r="AD488" s="113" t="e">
        <f>T488-HLOOKUP(V488,Minimas!$C$3:$CD$12,4,FALSE)</f>
        <v>#VALUE!</v>
      </c>
      <c r="AE488" s="113" t="e">
        <f>T488-HLOOKUP(V488,Minimas!$C$3:$CD$12,5,FALSE)</f>
        <v>#VALUE!</v>
      </c>
      <c r="AF488" s="113" t="e">
        <f>T488-HLOOKUP(V488,Minimas!$C$3:$CD$12,6,FALSE)</f>
        <v>#VALUE!</v>
      </c>
      <c r="AG488" s="113" t="e">
        <f>T488-HLOOKUP(V488,Minimas!$C$3:$CD$12,7,FALSE)</f>
        <v>#VALUE!</v>
      </c>
      <c r="AH488" s="113" t="e">
        <f>T488-HLOOKUP(V488,Minimas!$C$3:$CD$12,8,FALSE)</f>
        <v>#VALUE!</v>
      </c>
      <c r="AI488" s="113" t="e">
        <f>T488-HLOOKUP(V488,Minimas!$C$3:$CD$12,9,FALSE)</f>
        <v>#VALUE!</v>
      </c>
      <c r="AJ488" s="113" t="e">
        <f>T488-HLOOKUP(V488,Minimas!$C$3:$CD$12,10,FALSE)</f>
        <v>#VALUE!</v>
      </c>
      <c r="AK488" s="114" t="str">
        <f t="shared" si="69"/>
        <v xml:space="preserve"> </v>
      </c>
      <c r="AL488" s="114"/>
      <c r="AM488" s="114" t="str">
        <f t="shared" si="70"/>
        <v xml:space="preserve"> </v>
      </c>
      <c r="AN488" s="114" t="str">
        <f t="shared" si="71"/>
        <v xml:space="preserve"> </v>
      </c>
      <c r="AO488" s="40"/>
      <c r="AP488" s="40"/>
      <c r="AQ488" s="40"/>
      <c r="AR488" s="40"/>
      <c r="AS488" s="40"/>
      <c r="AT488" s="40"/>
      <c r="AU488" s="40"/>
      <c r="AV488" s="40"/>
      <c r="AW488" s="40"/>
      <c r="AX488" s="40"/>
      <c r="AY488" s="40"/>
      <c r="AZ488" s="40"/>
      <c r="BA488" s="40"/>
      <c r="BB488" s="40"/>
      <c r="BC488" s="40"/>
      <c r="BD488" s="40"/>
      <c r="BE488" s="40"/>
      <c r="BF488" s="40"/>
      <c r="BG488" s="40"/>
      <c r="BH488" s="40"/>
      <c r="BI488" s="40"/>
      <c r="BJ488" s="40"/>
      <c r="BK488" s="40"/>
      <c r="BL488" s="40"/>
      <c r="BM488" s="40"/>
      <c r="BN488" s="40"/>
      <c r="BO488" s="40"/>
      <c r="BP488" s="40"/>
      <c r="BQ488" s="40"/>
      <c r="BR488" s="40"/>
      <c r="BS488" s="40"/>
      <c r="BT488" s="40"/>
      <c r="BU488" s="40"/>
      <c r="BV488" s="40"/>
      <c r="BW488" s="40"/>
      <c r="BX488" s="40"/>
      <c r="BY488" s="40"/>
      <c r="BZ488" s="40"/>
      <c r="CA488" s="40"/>
      <c r="CB488" s="40"/>
      <c r="CC488" s="40"/>
      <c r="CD488" s="40"/>
      <c r="CE488" s="40"/>
      <c r="CF488" s="40"/>
      <c r="CG488" s="40"/>
      <c r="CH488" s="40"/>
      <c r="CI488" s="40"/>
      <c r="CJ488" s="40"/>
      <c r="CK488" s="40"/>
      <c r="CL488" s="40"/>
      <c r="CM488" s="40"/>
      <c r="CN488" s="40"/>
      <c r="CO488" s="40"/>
      <c r="CP488" s="40"/>
      <c r="CQ488" s="40"/>
      <c r="CR488" s="40"/>
      <c r="CS488" s="40"/>
      <c r="CT488" s="40"/>
      <c r="CU488" s="40"/>
      <c r="CV488" s="40"/>
      <c r="CW488" s="40"/>
      <c r="CX488" s="40"/>
      <c r="CY488" s="40"/>
      <c r="CZ488" s="40"/>
      <c r="DA488" s="40"/>
      <c r="DB488" s="40"/>
      <c r="DC488" s="40"/>
    </row>
    <row r="489" spans="2:107" s="5" customFormat="1" ht="30" customHeight="1" x14ac:dyDescent="0.2">
      <c r="B489" s="83"/>
      <c r="C489" s="86"/>
      <c r="D489" s="87"/>
      <c r="E489" s="89"/>
      <c r="F489" s="117"/>
      <c r="G489" s="118"/>
      <c r="H489" s="91"/>
      <c r="I489" s="94"/>
      <c r="J489" s="95"/>
      <c r="K489" s="81"/>
      <c r="L489" s="100"/>
      <c r="M489" s="101"/>
      <c r="N489" s="101"/>
      <c r="O489" s="102" t="str">
        <f t="shared" si="64"/>
        <v/>
      </c>
      <c r="P489" s="100"/>
      <c r="Q489" s="101"/>
      <c r="R489" s="101"/>
      <c r="S489" s="102" t="str">
        <f t="shared" si="65"/>
        <v/>
      </c>
      <c r="T489" s="104" t="str">
        <f t="shared" si="66"/>
        <v/>
      </c>
      <c r="U489" s="105" t="str">
        <f t="shared" si="67"/>
        <v xml:space="preserve">   </v>
      </c>
      <c r="V489" s="106" t="str">
        <f>IF(E489=0," ",IF(E489="H",IF(H489&lt;2000,VLOOKUP(K489,Minimas!$A$15:$G$29,7),IF(AND(H489&gt;1999,H489&lt;2003),VLOOKUP(K489,Minimas!$A$15:$G$29,6),IF(AND(H489&gt;2002,H489&lt;2005),VLOOKUP(K489,Minimas!$A$15:$G$29,5),IF(AND(H489&gt;2004,H489&lt;2007),VLOOKUP(K489,Minimas!$A$15:$G$29,4),VLOOKUP(K489,Minimas!$A$15:$G$29,3))))),IF(H489&lt;2000,VLOOKUP(K489,Minimas!$H$15:$N$29,7),IF(AND(H489&gt;1999,H489&lt;2003),VLOOKUP(K489,Minimas!$H$15:$N$29,6),IF(AND(H489&gt;2002,H489&lt;2005),VLOOKUP(K489,Minimas!$H$15:$N$29,5),IF(AND(H489&gt;2004,H489&lt;2007),VLOOKUP(K489,Minimas!$H$15:$N$29,4),VLOOKUP(K489,Minimas!$H$15:$N$29,3)))))))</f>
        <v xml:space="preserve"> </v>
      </c>
      <c r="W489" s="107" t="str">
        <f t="shared" si="68"/>
        <v/>
      </c>
      <c r="X489" s="42"/>
      <c r="Y489" s="42"/>
      <c r="AB489" s="113" t="e">
        <f>T489-HLOOKUP(V489,Minimas!$C$3:$CD$12,2,FALSE)</f>
        <v>#VALUE!</v>
      </c>
      <c r="AC489" s="113" t="e">
        <f>T489-HLOOKUP(V489,Minimas!$C$3:$CD$12,3,FALSE)</f>
        <v>#VALUE!</v>
      </c>
      <c r="AD489" s="113" t="e">
        <f>T489-HLOOKUP(V489,Minimas!$C$3:$CD$12,4,FALSE)</f>
        <v>#VALUE!</v>
      </c>
      <c r="AE489" s="113" t="e">
        <f>T489-HLOOKUP(V489,Minimas!$C$3:$CD$12,5,FALSE)</f>
        <v>#VALUE!</v>
      </c>
      <c r="AF489" s="113" t="e">
        <f>T489-HLOOKUP(V489,Minimas!$C$3:$CD$12,6,FALSE)</f>
        <v>#VALUE!</v>
      </c>
      <c r="AG489" s="113" t="e">
        <f>T489-HLOOKUP(V489,Minimas!$C$3:$CD$12,7,FALSE)</f>
        <v>#VALUE!</v>
      </c>
      <c r="AH489" s="113" t="e">
        <f>T489-HLOOKUP(V489,Minimas!$C$3:$CD$12,8,FALSE)</f>
        <v>#VALUE!</v>
      </c>
      <c r="AI489" s="113" t="e">
        <f>T489-HLOOKUP(V489,Minimas!$C$3:$CD$12,9,FALSE)</f>
        <v>#VALUE!</v>
      </c>
      <c r="AJ489" s="113" t="e">
        <f>T489-HLOOKUP(V489,Minimas!$C$3:$CD$12,10,FALSE)</f>
        <v>#VALUE!</v>
      </c>
      <c r="AK489" s="114" t="str">
        <f t="shared" si="69"/>
        <v xml:space="preserve"> </v>
      </c>
      <c r="AL489" s="114"/>
      <c r="AM489" s="114" t="str">
        <f t="shared" si="70"/>
        <v xml:space="preserve"> </v>
      </c>
      <c r="AN489" s="114" t="str">
        <f t="shared" si="71"/>
        <v xml:space="preserve"> </v>
      </c>
      <c r="AO489" s="40"/>
      <c r="AP489" s="40"/>
      <c r="AQ489" s="40"/>
      <c r="AR489" s="40"/>
      <c r="AS489" s="40"/>
      <c r="AT489" s="40"/>
      <c r="AU489" s="40"/>
      <c r="AV489" s="40"/>
      <c r="AW489" s="40"/>
      <c r="AX489" s="40"/>
      <c r="AY489" s="40"/>
      <c r="AZ489" s="40"/>
      <c r="BA489" s="40"/>
      <c r="BB489" s="40"/>
      <c r="BC489" s="40"/>
      <c r="BD489" s="40"/>
      <c r="BE489" s="40"/>
      <c r="BF489" s="40"/>
      <c r="BG489" s="40"/>
      <c r="BH489" s="40"/>
      <c r="BI489" s="40"/>
      <c r="BJ489" s="40"/>
      <c r="BK489" s="40"/>
      <c r="BL489" s="40"/>
      <c r="BM489" s="40"/>
      <c r="BN489" s="40"/>
      <c r="BO489" s="40"/>
      <c r="BP489" s="40"/>
      <c r="BQ489" s="40"/>
      <c r="BR489" s="40"/>
      <c r="BS489" s="40"/>
      <c r="BT489" s="40"/>
      <c r="BU489" s="40"/>
      <c r="BV489" s="40"/>
      <c r="BW489" s="40"/>
      <c r="BX489" s="40"/>
      <c r="BY489" s="40"/>
      <c r="BZ489" s="40"/>
      <c r="CA489" s="40"/>
      <c r="CB489" s="40"/>
      <c r="CC489" s="40"/>
      <c r="CD489" s="40"/>
      <c r="CE489" s="40"/>
      <c r="CF489" s="40"/>
      <c r="CG489" s="40"/>
      <c r="CH489" s="40"/>
      <c r="CI489" s="40"/>
      <c r="CJ489" s="40"/>
      <c r="CK489" s="40"/>
      <c r="CL489" s="40"/>
      <c r="CM489" s="40"/>
      <c r="CN489" s="40"/>
      <c r="CO489" s="40"/>
      <c r="CP489" s="40"/>
      <c r="CQ489" s="40"/>
      <c r="CR489" s="40"/>
      <c r="CS489" s="40"/>
      <c r="CT489" s="40"/>
      <c r="CU489" s="40"/>
      <c r="CV489" s="40"/>
      <c r="CW489" s="40"/>
      <c r="CX489" s="40"/>
      <c r="CY489" s="40"/>
      <c r="CZ489" s="40"/>
      <c r="DA489" s="40"/>
      <c r="DB489" s="40"/>
      <c r="DC489" s="40"/>
    </row>
    <row r="490" spans="2:107" s="5" customFormat="1" ht="30" customHeight="1" x14ac:dyDescent="0.2">
      <c r="B490" s="83"/>
      <c r="C490" s="86"/>
      <c r="D490" s="87"/>
      <c r="E490" s="89"/>
      <c r="F490" s="117"/>
      <c r="G490" s="118"/>
      <c r="H490" s="91"/>
      <c r="I490" s="94"/>
      <c r="J490" s="95"/>
      <c r="K490" s="81"/>
      <c r="L490" s="100"/>
      <c r="M490" s="101"/>
      <c r="N490" s="101"/>
      <c r="O490" s="102" t="str">
        <f t="shared" si="64"/>
        <v/>
      </c>
      <c r="P490" s="100"/>
      <c r="Q490" s="101"/>
      <c r="R490" s="101"/>
      <c r="S490" s="102" t="str">
        <f t="shared" si="65"/>
        <v/>
      </c>
      <c r="T490" s="104" t="str">
        <f t="shared" si="66"/>
        <v/>
      </c>
      <c r="U490" s="105" t="str">
        <f t="shared" si="67"/>
        <v xml:space="preserve">   </v>
      </c>
      <c r="V490" s="106" t="str">
        <f>IF(E490=0," ",IF(E490="H",IF(H490&lt;2000,VLOOKUP(K490,Minimas!$A$15:$G$29,7),IF(AND(H490&gt;1999,H490&lt;2003),VLOOKUP(K490,Minimas!$A$15:$G$29,6),IF(AND(H490&gt;2002,H490&lt;2005),VLOOKUP(K490,Minimas!$A$15:$G$29,5),IF(AND(H490&gt;2004,H490&lt;2007),VLOOKUP(K490,Minimas!$A$15:$G$29,4),VLOOKUP(K490,Minimas!$A$15:$G$29,3))))),IF(H490&lt;2000,VLOOKUP(K490,Minimas!$H$15:$N$29,7),IF(AND(H490&gt;1999,H490&lt;2003),VLOOKUP(K490,Minimas!$H$15:$N$29,6),IF(AND(H490&gt;2002,H490&lt;2005),VLOOKUP(K490,Minimas!$H$15:$N$29,5),IF(AND(H490&gt;2004,H490&lt;2007),VLOOKUP(K490,Minimas!$H$15:$N$29,4),VLOOKUP(K490,Minimas!$H$15:$N$29,3)))))))</f>
        <v xml:space="preserve"> </v>
      </c>
      <c r="W490" s="107" t="str">
        <f t="shared" si="68"/>
        <v/>
      </c>
      <c r="X490" s="42"/>
      <c r="Y490" s="42"/>
      <c r="AB490" s="113" t="e">
        <f>T490-HLOOKUP(V490,Minimas!$C$3:$CD$12,2,FALSE)</f>
        <v>#VALUE!</v>
      </c>
      <c r="AC490" s="113" t="e">
        <f>T490-HLOOKUP(V490,Minimas!$C$3:$CD$12,3,FALSE)</f>
        <v>#VALUE!</v>
      </c>
      <c r="AD490" s="113" t="e">
        <f>T490-HLOOKUP(V490,Minimas!$C$3:$CD$12,4,FALSE)</f>
        <v>#VALUE!</v>
      </c>
      <c r="AE490" s="113" t="e">
        <f>T490-HLOOKUP(V490,Minimas!$C$3:$CD$12,5,FALSE)</f>
        <v>#VALUE!</v>
      </c>
      <c r="AF490" s="113" t="e">
        <f>T490-HLOOKUP(V490,Minimas!$C$3:$CD$12,6,FALSE)</f>
        <v>#VALUE!</v>
      </c>
      <c r="AG490" s="113" t="e">
        <f>T490-HLOOKUP(V490,Minimas!$C$3:$CD$12,7,FALSE)</f>
        <v>#VALUE!</v>
      </c>
      <c r="AH490" s="113" t="e">
        <f>T490-HLOOKUP(V490,Minimas!$C$3:$CD$12,8,FALSE)</f>
        <v>#VALUE!</v>
      </c>
      <c r="AI490" s="113" t="e">
        <f>T490-HLOOKUP(V490,Minimas!$C$3:$CD$12,9,FALSE)</f>
        <v>#VALUE!</v>
      </c>
      <c r="AJ490" s="113" t="e">
        <f>T490-HLOOKUP(V490,Minimas!$C$3:$CD$12,10,FALSE)</f>
        <v>#VALUE!</v>
      </c>
      <c r="AK490" s="114" t="str">
        <f t="shared" si="69"/>
        <v xml:space="preserve"> </v>
      </c>
      <c r="AL490" s="114"/>
      <c r="AM490" s="114" t="str">
        <f t="shared" si="70"/>
        <v xml:space="preserve"> </v>
      </c>
      <c r="AN490" s="114" t="str">
        <f t="shared" si="71"/>
        <v xml:space="preserve"> </v>
      </c>
      <c r="AO490" s="40"/>
      <c r="AP490" s="40"/>
      <c r="AQ490" s="40"/>
      <c r="AR490" s="40"/>
      <c r="AS490" s="40"/>
      <c r="AT490" s="40"/>
      <c r="AU490" s="40"/>
      <c r="AV490" s="40"/>
      <c r="AW490" s="40"/>
      <c r="AX490" s="40"/>
      <c r="AY490" s="40"/>
      <c r="AZ490" s="40"/>
      <c r="BA490" s="40"/>
      <c r="BB490" s="40"/>
      <c r="BC490" s="40"/>
      <c r="BD490" s="40"/>
      <c r="BE490" s="40"/>
      <c r="BF490" s="40"/>
      <c r="BG490" s="40"/>
      <c r="BH490" s="40"/>
      <c r="BI490" s="40"/>
      <c r="BJ490" s="40"/>
      <c r="BK490" s="40"/>
      <c r="BL490" s="40"/>
      <c r="BM490" s="40"/>
      <c r="BN490" s="40"/>
      <c r="BO490" s="40"/>
      <c r="BP490" s="40"/>
      <c r="BQ490" s="40"/>
      <c r="BR490" s="40"/>
      <c r="BS490" s="40"/>
      <c r="BT490" s="40"/>
      <c r="BU490" s="40"/>
      <c r="BV490" s="40"/>
      <c r="BW490" s="40"/>
      <c r="BX490" s="40"/>
      <c r="BY490" s="40"/>
      <c r="BZ490" s="40"/>
      <c r="CA490" s="40"/>
      <c r="CB490" s="40"/>
      <c r="CC490" s="40"/>
      <c r="CD490" s="40"/>
      <c r="CE490" s="40"/>
      <c r="CF490" s="40"/>
      <c r="CG490" s="40"/>
      <c r="CH490" s="40"/>
      <c r="CI490" s="40"/>
      <c r="CJ490" s="40"/>
      <c r="CK490" s="40"/>
      <c r="CL490" s="40"/>
      <c r="CM490" s="40"/>
      <c r="CN490" s="40"/>
      <c r="CO490" s="40"/>
      <c r="CP490" s="40"/>
      <c r="CQ490" s="40"/>
      <c r="CR490" s="40"/>
      <c r="CS490" s="40"/>
      <c r="CT490" s="40"/>
      <c r="CU490" s="40"/>
      <c r="CV490" s="40"/>
      <c r="CW490" s="40"/>
      <c r="CX490" s="40"/>
      <c r="CY490" s="40"/>
      <c r="CZ490" s="40"/>
      <c r="DA490" s="40"/>
      <c r="DB490" s="40"/>
      <c r="DC490" s="40"/>
    </row>
    <row r="491" spans="2:107" s="5" customFormat="1" ht="30" customHeight="1" x14ac:dyDescent="0.2">
      <c r="B491" s="83"/>
      <c r="C491" s="86"/>
      <c r="D491" s="87"/>
      <c r="E491" s="89"/>
      <c r="F491" s="117"/>
      <c r="G491" s="118"/>
      <c r="H491" s="91"/>
      <c r="I491" s="94"/>
      <c r="J491" s="95"/>
      <c r="K491" s="81"/>
      <c r="L491" s="100"/>
      <c r="M491" s="101"/>
      <c r="N491" s="101"/>
      <c r="O491" s="102" t="str">
        <f t="shared" si="64"/>
        <v/>
      </c>
      <c r="P491" s="100"/>
      <c r="Q491" s="101"/>
      <c r="R491" s="101"/>
      <c r="S491" s="102" t="str">
        <f t="shared" si="65"/>
        <v/>
      </c>
      <c r="T491" s="104" t="str">
        <f t="shared" si="66"/>
        <v/>
      </c>
      <c r="U491" s="105" t="str">
        <f t="shared" si="67"/>
        <v xml:space="preserve">   </v>
      </c>
      <c r="V491" s="106" t="str">
        <f>IF(E491=0," ",IF(E491="H",IF(H491&lt;2000,VLOOKUP(K491,Minimas!$A$15:$G$29,7),IF(AND(H491&gt;1999,H491&lt;2003),VLOOKUP(K491,Minimas!$A$15:$G$29,6),IF(AND(H491&gt;2002,H491&lt;2005),VLOOKUP(K491,Minimas!$A$15:$G$29,5),IF(AND(H491&gt;2004,H491&lt;2007),VLOOKUP(K491,Minimas!$A$15:$G$29,4),VLOOKUP(K491,Minimas!$A$15:$G$29,3))))),IF(H491&lt;2000,VLOOKUP(K491,Minimas!$H$15:$N$29,7),IF(AND(H491&gt;1999,H491&lt;2003),VLOOKUP(K491,Minimas!$H$15:$N$29,6),IF(AND(H491&gt;2002,H491&lt;2005),VLOOKUP(K491,Minimas!$H$15:$N$29,5),IF(AND(H491&gt;2004,H491&lt;2007),VLOOKUP(K491,Minimas!$H$15:$N$29,4),VLOOKUP(K491,Minimas!$H$15:$N$29,3)))))))</f>
        <v xml:space="preserve"> </v>
      </c>
      <c r="W491" s="107" t="str">
        <f t="shared" si="68"/>
        <v/>
      </c>
      <c r="X491" s="42"/>
      <c r="Y491" s="42"/>
      <c r="AB491" s="113" t="e">
        <f>T491-HLOOKUP(V491,Minimas!$C$3:$CD$12,2,FALSE)</f>
        <v>#VALUE!</v>
      </c>
      <c r="AC491" s="113" t="e">
        <f>T491-HLOOKUP(V491,Minimas!$C$3:$CD$12,3,FALSE)</f>
        <v>#VALUE!</v>
      </c>
      <c r="AD491" s="113" t="e">
        <f>T491-HLOOKUP(V491,Minimas!$C$3:$CD$12,4,FALSE)</f>
        <v>#VALUE!</v>
      </c>
      <c r="AE491" s="113" t="e">
        <f>T491-HLOOKUP(V491,Minimas!$C$3:$CD$12,5,FALSE)</f>
        <v>#VALUE!</v>
      </c>
      <c r="AF491" s="113" t="e">
        <f>T491-HLOOKUP(V491,Minimas!$C$3:$CD$12,6,FALSE)</f>
        <v>#VALUE!</v>
      </c>
      <c r="AG491" s="113" t="e">
        <f>T491-HLOOKUP(V491,Minimas!$C$3:$CD$12,7,FALSE)</f>
        <v>#VALUE!</v>
      </c>
      <c r="AH491" s="113" t="e">
        <f>T491-HLOOKUP(V491,Minimas!$C$3:$CD$12,8,FALSE)</f>
        <v>#VALUE!</v>
      </c>
      <c r="AI491" s="113" t="e">
        <f>T491-HLOOKUP(V491,Minimas!$C$3:$CD$12,9,FALSE)</f>
        <v>#VALUE!</v>
      </c>
      <c r="AJ491" s="113" t="e">
        <f>T491-HLOOKUP(V491,Minimas!$C$3:$CD$12,10,FALSE)</f>
        <v>#VALUE!</v>
      </c>
      <c r="AK491" s="114" t="str">
        <f t="shared" si="69"/>
        <v xml:space="preserve"> </v>
      </c>
      <c r="AL491" s="114"/>
      <c r="AM491" s="114" t="str">
        <f t="shared" si="70"/>
        <v xml:space="preserve"> </v>
      </c>
      <c r="AN491" s="114" t="str">
        <f t="shared" si="71"/>
        <v xml:space="preserve"> </v>
      </c>
      <c r="AO491" s="40"/>
      <c r="AP491" s="40"/>
      <c r="AQ491" s="40"/>
      <c r="AR491" s="40"/>
      <c r="AS491" s="40"/>
      <c r="AT491" s="40"/>
      <c r="AU491" s="40"/>
      <c r="AV491" s="40"/>
      <c r="AW491" s="40"/>
      <c r="AX491" s="40"/>
      <c r="AY491" s="40"/>
      <c r="AZ491" s="40"/>
      <c r="BA491" s="40"/>
      <c r="BB491" s="40"/>
      <c r="BC491" s="40"/>
      <c r="BD491" s="40"/>
      <c r="BE491" s="40"/>
      <c r="BF491" s="40"/>
      <c r="BG491" s="40"/>
      <c r="BH491" s="40"/>
      <c r="BI491" s="40"/>
      <c r="BJ491" s="40"/>
      <c r="BK491" s="40"/>
      <c r="BL491" s="40"/>
      <c r="BM491" s="40"/>
      <c r="BN491" s="40"/>
      <c r="BO491" s="40"/>
      <c r="BP491" s="40"/>
      <c r="BQ491" s="40"/>
      <c r="BR491" s="40"/>
      <c r="BS491" s="40"/>
      <c r="BT491" s="40"/>
      <c r="BU491" s="40"/>
      <c r="BV491" s="40"/>
      <c r="BW491" s="40"/>
      <c r="BX491" s="40"/>
      <c r="BY491" s="40"/>
      <c r="BZ491" s="40"/>
      <c r="CA491" s="40"/>
      <c r="CB491" s="40"/>
      <c r="CC491" s="40"/>
      <c r="CD491" s="40"/>
      <c r="CE491" s="40"/>
      <c r="CF491" s="40"/>
      <c r="CG491" s="40"/>
      <c r="CH491" s="40"/>
      <c r="CI491" s="40"/>
      <c r="CJ491" s="40"/>
      <c r="CK491" s="40"/>
      <c r="CL491" s="40"/>
      <c r="CM491" s="40"/>
      <c r="CN491" s="40"/>
      <c r="CO491" s="40"/>
      <c r="CP491" s="40"/>
      <c r="CQ491" s="40"/>
      <c r="CR491" s="40"/>
      <c r="CS491" s="40"/>
      <c r="CT491" s="40"/>
      <c r="CU491" s="40"/>
      <c r="CV491" s="40"/>
      <c r="CW491" s="40"/>
      <c r="CX491" s="40"/>
      <c r="CY491" s="40"/>
      <c r="CZ491" s="40"/>
      <c r="DA491" s="40"/>
      <c r="DB491" s="40"/>
      <c r="DC491" s="40"/>
    </row>
    <row r="492" spans="2:107" s="5" customFormat="1" ht="30" customHeight="1" x14ac:dyDescent="0.2">
      <c r="B492" s="83"/>
      <c r="C492" s="86"/>
      <c r="D492" s="87"/>
      <c r="E492" s="89"/>
      <c r="F492" s="117"/>
      <c r="G492" s="118"/>
      <c r="H492" s="91"/>
      <c r="I492" s="94"/>
      <c r="J492" s="95"/>
      <c r="K492" s="81"/>
      <c r="L492" s="100"/>
      <c r="M492" s="101"/>
      <c r="N492" s="101"/>
      <c r="O492" s="102" t="str">
        <f t="shared" si="64"/>
        <v/>
      </c>
      <c r="P492" s="100"/>
      <c r="Q492" s="101"/>
      <c r="R492" s="101"/>
      <c r="S492" s="102" t="str">
        <f t="shared" si="65"/>
        <v/>
      </c>
      <c r="T492" s="104" t="str">
        <f t="shared" si="66"/>
        <v/>
      </c>
      <c r="U492" s="105" t="str">
        <f t="shared" si="67"/>
        <v xml:space="preserve">   </v>
      </c>
      <c r="V492" s="106" t="str">
        <f>IF(E492=0," ",IF(E492="H",IF(H492&lt;2000,VLOOKUP(K492,Minimas!$A$15:$G$29,7),IF(AND(H492&gt;1999,H492&lt;2003),VLOOKUP(K492,Minimas!$A$15:$G$29,6),IF(AND(H492&gt;2002,H492&lt;2005),VLOOKUP(K492,Minimas!$A$15:$G$29,5),IF(AND(H492&gt;2004,H492&lt;2007),VLOOKUP(K492,Minimas!$A$15:$G$29,4),VLOOKUP(K492,Minimas!$A$15:$G$29,3))))),IF(H492&lt;2000,VLOOKUP(K492,Minimas!$H$15:$N$29,7),IF(AND(H492&gt;1999,H492&lt;2003),VLOOKUP(K492,Minimas!$H$15:$N$29,6),IF(AND(H492&gt;2002,H492&lt;2005),VLOOKUP(K492,Minimas!$H$15:$N$29,5),IF(AND(H492&gt;2004,H492&lt;2007),VLOOKUP(K492,Minimas!$H$15:$N$29,4),VLOOKUP(K492,Minimas!$H$15:$N$29,3)))))))</f>
        <v xml:space="preserve"> </v>
      </c>
      <c r="W492" s="107" t="str">
        <f t="shared" si="68"/>
        <v/>
      </c>
      <c r="X492" s="42"/>
      <c r="Y492" s="42"/>
      <c r="AB492" s="113" t="e">
        <f>T492-HLOOKUP(V492,Minimas!$C$3:$CD$12,2,FALSE)</f>
        <v>#VALUE!</v>
      </c>
      <c r="AC492" s="113" t="e">
        <f>T492-HLOOKUP(V492,Minimas!$C$3:$CD$12,3,FALSE)</f>
        <v>#VALUE!</v>
      </c>
      <c r="AD492" s="113" t="e">
        <f>T492-HLOOKUP(V492,Minimas!$C$3:$CD$12,4,FALSE)</f>
        <v>#VALUE!</v>
      </c>
      <c r="AE492" s="113" t="e">
        <f>T492-HLOOKUP(V492,Minimas!$C$3:$CD$12,5,FALSE)</f>
        <v>#VALUE!</v>
      </c>
      <c r="AF492" s="113" t="e">
        <f>T492-HLOOKUP(V492,Minimas!$C$3:$CD$12,6,FALSE)</f>
        <v>#VALUE!</v>
      </c>
      <c r="AG492" s="113" t="e">
        <f>T492-HLOOKUP(V492,Minimas!$C$3:$CD$12,7,FALSE)</f>
        <v>#VALUE!</v>
      </c>
      <c r="AH492" s="113" t="e">
        <f>T492-HLOOKUP(V492,Minimas!$C$3:$CD$12,8,FALSE)</f>
        <v>#VALUE!</v>
      </c>
      <c r="AI492" s="113" t="e">
        <f>T492-HLOOKUP(V492,Minimas!$C$3:$CD$12,9,FALSE)</f>
        <v>#VALUE!</v>
      </c>
      <c r="AJ492" s="113" t="e">
        <f>T492-HLOOKUP(V492,Minimas!$C$3:$CD$12,10,FALSE)</f>
        <v>#VALUE!</v>
      </c>
      <c r="AK492" s="114" t="str">
        <f t="shared" si="69"/>
        <v xml:space="preserve"> </v>
      </c>
      <c r="AL492" s="114"/>
      <c r="AM492" s="114" t="str">
        <f t="shared" si="70"/>
        <v xml:space="preserve"> </v>
      </c>
      <c r="AN492" s="114" t="str">
        <f t="shared" si="71"/>
        <v xml:space="preserve"> </v>
      </c>
      <c r="AO492" s="40"/>
      <c r="AP492" s="40"/>
      <c r="AQ492" s="40"/>
      <c r="AR492" s="40"/>
      <c r="AS492" s="40"/>
      <c r="AT492" s="40"/>
      <c r="AU492" s="40"/>
      <c r="AV492" s="40"/>
      <c r="AW492" s="40"/>
      <c r="AX492" s="40"/>
      <c r="AY492" s="40"/>
      <c r="AZ492" s="40"/>
      <c r="BA492" s="40"/>
      <c r="BB492" s="40"/>
      <c r="BC492" s="40"/>
      <c r="BD492" s="40"/>
      <c r="BE492" s="40"/>
      <c r="BF492" s="40"/>
      <c r="BG492" s="40"/>
      <c r="BH492" s="40"/>
      <c r="BI492" s="40"/>
      <c r="BJ492" s="40"/>
      <c r="BK492" s="40"/>
      <c r="BL492" s="40"/>
      <c r="BM492" s="40"/>
      <c r="BN492" s="40"/>
      <c r="BO492" s="40"/>
      <c r="BP492" s="40"/>
      <c r="BQ492" s="40"/>
      <c r="BR492" s="40"/>
      <c r="BS492" s="40"/>
      <c r="BT492" s="40"/>
      <c r="BU492" s="40"/>
      <c r="BV492" s="40"/>
      <c r="BW492" s="40"/>
      <c r="BX492" s="40"/>
      <c r="BY492" s="40"/>
      <c r="BZ492" s="40"/>
      <c r="CA492" s="40"/>
      <c r="CB492" s="40"/>
      <c r="CC492" s="40"/>
      <c r="CD492" s="40"/>
      <c r="CE492" s="40"/>
      <c r="CF492" s="40"/>
      <c r="CG492" s="40"/>
      <c r="CH492" s="40"/>
      <c r="CI492" s="40"/>
      <c r="CJ492" s="40"/>
      <c r="CK492" s="40"/>
      <c r="CL492" s="40"/>
      <c r="CM492" s="40"/>
      <c r="CN492" s="40"/>
      <c r="CO492" s="40"/>
      <c r="CP492" s="40"/>
      <c r="CQ492" s="40"/>
      <c r="CR492" s="40"/>
      <c r="CS492" s="40"/>
      <c r="CT492" s="40"/>
      <c r="CU492" s="40"/>
      <c r="CV492" s="40"/>
      <c r="CW492" s="40"/>
      <c r="CX492" s="40"/>
      <c r="CY492" s="40"/>
      <c r="CZ492" s="40"/>
      <c r="DA492" s="40"/>
      <c r="DB492" s="40"/>
      <c r="DC492" s="40"/>
    </row>
    <row r="493" spans="2:107" s="5" customFormat="1" ht="30" customHeight="1" x14ac:dyDescent="0.2">
      <c r="B493" s="83"/>
      <c r="C493" s="86"/>
      <c r="D493" s="87"/>
      <c r="E493" s="89"/>
      <c r="F493" s="117"/>
      <c r="G493" s="118"/>
      <c r="H493" s="91"/>
      <c r="I493" s="94"/>
      <c r="J493" s="95"/>
      <c r="K493" s="81"/>
      <c r="L493" s="100"/>
      <c r="M493" s="101"/>
      <c r="N493" s="101"/>
      <c r="O493" s="102" t="str">
        <f t="shared" si="64"/>
        <v/>
      </c>
      <c r="P493" s="100"/>
      <c r="Q493" s="101"/>
      <c r="R493" s="101"/>
      <c r="S493" s="102" t="str">
        <f t="shared" si="65"/>
        <v/>
      </c>
      <c r="T493" s="104" t="str">
        <f t="shared" si="66"/>
        <v/>
      </c>
      <c r="U493" s="105" t="str">
        <f t="shared" si="67"/>
        <v xml:space="preserve">   </v>
      </c>
      <c r="V493" s="106" t="str">
        <f>IF(E493=0," ",IF(E493="H",IF(H493&lt;2000,VLOOKUP(K493,Minimas!$A$15:$G$29,7),IF(AND(H493&gt;1999,H493&lt;2003),VLOOKUP(K493,Minimas!$A$15:$G$29,6),IF(AND(H493&gt;2002,H493&lt;2005),VLOOKUP(K493,Minimas!$A$15:$G$29,5),IF(AND(H493&gt;2004,H493&lt;2007),VLOOKUP(K493,Minimas!$A$15:$G$29,4),VLOOKUP(K493,Minimas!$A$15:$G$29,3))))),IF(H493&lt;2000,VLOOKUP(K493,Minimas!$H$15:$N$29,7),IF(AND(H493&gt;1999,H493&lt;2003),VLOOKUP(K493,Minimas!$H$15:$N$29,6),IF(AND(H493&gt;2002,H493&lt;2005),VLOOKUP(K493,Minimas!$H$15:$N$29,5),IF(AND(H493&gt;2004,H493&lt;2007),VLOOKUP(K493,Minimas!$H$15:$N$29,4),VLOOKUP(K493,Minimas!$H$15:$N$29,3)))))))</f>
        <v xml:space="preserve"> </v>
      </c>
      <c r="W493" s="107" t="str">
        <f t="shared" si="68"/>
        <v/>
      </c>
      <c r="X493" s="42"/>
      <c r="Y493" s="42"/>
      <c r="AB493" s="113" t="e">
        <f>T493-HLOOKUP(V493,Minimas!$C$3:$CD$12,2,FALSE)</f>
        <v>#VALUE!</v>
      </c>
      <c r="AC493" s="113" t="e">
        <f>T493-HLOOKUP(V493,Minimas!$C$3:$CD$12,3,FALSE)</f>
        <v>#VALUE!</v>
      </c>
      <c r="AD493" s="113" t="e">
        <f>T493-HLOOKUP(V493,Minimas!$C$3:$CD$12,4,FALSE)</f>
        <v>#VALUE!</v>
      </c>
      <c r="AE493" s="113" t="e">
        <f>T493-HLOOKUP(V493,Minimas!$C$3:$CD$12,5,FALSE)</f>
        <v>#VALUE!</v>
      </c>
      <c r="AF493" s="113" t="e">
        <f>T493-HLOOKUP(V493,Minimas!$C$3:$CD$12,6,FALSE)</f>
        <v>#VALUE!</v>
      </c>
      <c r="AG493" s="113" t="e">
        <f>T493-HLOOKUP(V493,Minimas!$C$3:$CD$12,7,FALSE)</f>
        <v>#VALUE!</v>
      </c>
      <c r="AH493" s="113" t="e">
        <f>T493-HLOOKUP(V493,Minimas!$C$3:$CD$12,8,FALSE)</f>
        <v>#VALUE!</v>
      </c>
      <c r="AI493" s="113" t="e">
        <f>T493-HLOOKUP(V493,Minimas!$C$3:$CD$12,9,FALSE)</f>
        <v>#VALUE!</v>
      </c>
      <c r="AJ493" s="113" t="e">
        <f>T493-HLOOKUP(V493,Minimas!$C$3:$CD$12,10,FALSE)</f>
        <v>#VALUE!</v>
      </c>
      <c r="AK493" s="114" t="str">
        <f t="shared" si="69"/>
        <v xml:space="preserve"> </v>
      </c>
      <c r="AL493" s="114"/>
      <c r="AM493" s="114" t="str">
        <f t="shared" si="70"/>
        <v xml:space="preserve"> </v>
      </c>
      <c r="AN493" s="114" t="str">
        <f t="shared" si="71"/>
        <v xml:space="preserve"> </v>
      </c>
      <c r="AO493" s="40"/>
      <c r="AP493" s="40"/>
      <c r="AQ493" s="40"/>
      <c r="AR493" s="40"/>
      <c r="AS493" s="40"/>
      <c r="AT493" s="40"/>
      <c r="AU493" s="40"/>
      <c r="AV493" s="40"/>
      <c r="AW493" s="40"/>
      <c r="AX493" s="40"/>
      <c r="AY493" s="40"/>
      <c r="AZ493" s="40"/>
      <c r="BA493" s="40"/>
      <c r="BB493" s="40"/>
      <c r="BC493" s="40"/>
      <c r="BD493" s="40"/>
      <c r="BE493" s="40"/>
      <c r="BF493" s="40"/>
      <c r="BG493" s="40"/>
      <c r="BH493" s="40"/>
      <c r="BI493" s="40"/>
      <c r="BJ493" s="40"/>
      <c r="BK493" s="40"/>
      <c r="BL493" s="40"/>
      <c r="BM493" s="40"/>
      <c r="BN493" s="40"/>
      <c r="BO493" s="40"/>
      <c r="BP493" s="40"/>
      <c r="BQ493" s="40"/>
      <c r="BR493" s="40"/>
      <c r="BS493" s="40"/>
      <c r="BT493" s="40"/>
      <c r="BU493" s="40"/>
      <c r="BV493" s="40"/>
      <c r="BW493" s="40"/>
      <c r="BX493" s="40"/>
      <c r="BY493" s="40"/>
      <c r="BZ493" s="40"/>
      <c r="CA493" s="40"/>
      <c r="CB493" s="40"/>
      <c r="CC493" s="40"/>
      <c r="CD493" s="40"/>
      <c r="CE493" s="40"/>
      <c r="CF493" s="40"/>
      <c r="CG493" s="40"/>
      <c r="CH493" s="40"/>
      <c r="CI493" s="40"/>
      <c r="CJ493" s="40"/>
      <c r="CK493" s="40"/>
      <c r="CL493" s="40"/>
      <c r="CM493" s="40"/>
      <c r="CN493" s="40"/>
      <c r="CO493" s="40"/>
      <c r="CP493" s="40"/>
      <c r="CQ493" s="40"/>
      <c r="CR493" s="40"/>
      <c r="CS493" s="40"/>
      <c r="CT493" s="40"/>
      <c r="CU493" s="40"/>
      <c r="CV493" s="40"/>
      <c r="CW493" s="40"/>
      <c r="CX493" s="40"/>
      <c r="CY493" s="40"/>
      <c r="CZ493" s="40"/>
      <c r="DA493" s="40"/>
      <c r="DB493" s="40"/>
      <c r="DC493" s="40"/>
    </row>
    <row r="494" spans="2:107" s="5" customFormat="1" ht="30" customHeight="1" x14ac:dyDescent="0.2">
      <c r="B494" s="83"/>
      <c r="C494" s="86"/>
      <c r="D494" s="87"/>
      <c r="E494" s="89"/>
      <c r="F494" s="117"/>
      <c r="G494" s="118"/>
      <c r="H494" s="91"/>
      <c r="I494" s="94"/>
      <c r="J494" s="95"/>
      <c r="K494" s="81"/>
      <c r="L494" s="100"/>
      <c r="M494" s="101"/>
      <c r="N494" s="101"/>
      <c r="O494" s="102" t="str">
        <f t="shared" si="64"/>
        <v/>
      </c>
      <c r="P494" s="100"/>
      <c r="Q494" s="101"/>
      <c r="R494" s="101"/>
      <c r="S494" s="102" t="str">
        <f t="shared" si="65"/>
        <v/>
      </c>
      <c r="T494" s="104" t="str">
        <f t="shared" si="66"/>
        <v/>
      </c>
      <c r="U494" s="105" t="str">
        <f t="shared" si="67"/>
        <v xml:space="preserve">   </v>
      </c>
      <c r="V494" s="106" t="str">
        <f>IF(E494=0," ",IF(E494="H",IF(H494&lt;2000,VLOOKUP(K494,Minimas!$A$15:$G$29,7),IF(AND(H494&gt;1999,H494&lt;2003),VLOOKUP(K494,Minimas!$A$15:$G$29,6),IF(AND(H494&gt;2002,H494&lt;2005),VLOOKUP(K494,Minimas!$A$15:$G$29,5),IF(AND(H494&gt;2004,H494&lt;2007),VLOOKUP(K494,Minimas!$A$15:$G$29,4),VLOOKUP(K494,Minimas!$A$15:$G$29,3))))),IF(H494&lt;2000,VLOOKUP(K494,Minimas!$H$15:$N$29,7),IF(AND(H494&gt;1999,H494&lt;2003),VLOOKUP(K494,Minimas!$H$15:$N$29,6),IF(AND(H494&gt;2002,H494&lt;2005),VLOOKUP(K494,Minimas!$H$15:$N$29,5),IF(AND(H494&gt;2004,H494&lt;2007),VLOOKUP(K494,Minimas!$H$15:$N$29,4),VLOOKUP(K494,Minimas!$H$15:$N$29,3)))))))</f>
        <v xml:space="preserve"> </v>
      </c>
      <c r="W494" s="107" t="str">
        <f t="shared" si="68"/>
        <v/>
      </c>
      <c r="X494" s="42"/>
      <c r="Y494" s="42"/>
      <c r="AB494" s="113" t="e">
        <f>T494-HLOOKUP(V494,Minimas!$C$3:$CD$12,2,FALSE)</f>
        <v>#VALUE!</v>
      </c>
      <c r="AC494" s="113" t="e">
        <f>T494-HLOOKUP(V494,Minimas!$C$3:$CD$12,3,FALSE)</f>
        <v>#VALUE!</v>
      </c>
      <c r="AD494" s="113" t="e">
        <f>T494-HLOOKUP(V494,Minimas!$C$3:$CD$12,4,FALSE)</f>
        <v>#VALUE!</v>
      </c>
      <c r="AE494" s="113" t="e">
        <f>T494-HLOOKUP(V494,Minimas!$C$3:$CD$12,5,FALSE)</f>
        <v>#VALUE!</v>
      </c>
      <c r="AF494" s="113" t="e">
        <f>T494-HLOOKUP(V494,Minimas!$C$3:$CD$12,6,FALSE)</f>
        <v>#VALUE!</v>
      </c>
      <c r="AG494" s="113" t="e">
        <f>T494-HLOOKUP(V494,Minimas!$C$3:$CD$12,7,FALSE)</f>
        <v>#VALUE!</v>
      </c>
      <c r="AH494" s="113" t="e">
        <f>T494-HLOOKUP(V494,Minimas!$C$3:$CD$12,8,FALSE)</f>
        <v>#VALUE!</v>
      </c>
      <c r="AI494" s="113" t="e">
        <f>T494-HLOOKUP(V494,Minimas!$C$3:$CD$12,9,FALSE)</f>
        <v>#VALUE!</v>
      </c>
      <c r="AJ494" s="113" t="e">
        <f>T494-HLOOKUP(V494,Minimas!$C$3:$CD$12,10,FALSE)</f>
        <v>#VALUE!</v>
      </c>
      <c r="AK494" s="114" t="str">
        <f t="shared" si="69"/>
        <v xml:space="preserve"> </v>
      </c>
      <c r="AL494" s="114"/>
      <c r="AM494" s="114" t="str">
        <f t="shared" si="70"/>
        <v xml:space="preserve"> </v>
      </c>
      <c r="AN494" s="114" t="str">
        <f t="shared" si="71"/>
        <v xml:space="preserve"> </v>
      </c>
      <c r="AO494" s="40"/>
      <c r="AP494" s="40"/>
      <c r="AQ494" s="40"/>
      <c r="AR494" s="40"/>
      <c r="AS494" s="40"/>
      <c r="AT494" s="40"/>
      <c r="AU494" s="40"/>
      <c r="AV494" s="40"/>
      <c r="AW494" s="40"/>
      <c r="AX494" s="40"/>
      <c r="AY494" s="40"/>
      <c r="AZ494" s="40"/>
      <c r="BA494" s="40"/>
      <c r="BB494" s="40"/>
      <c r="BC494" s="40"/>
      <c r="BD494" s="40"/>
      <c r="BE494" s="40"/>
      <c r="BF494" s="40"/>
      <c r="BG494" s="40"/>
      <c r="BH494" s="40"/>
      <c r="BI494" s="40"/>
      <c r="BJ494" s="40"/>
      <c r="BK494" s="40"/>
      <c r="BL494" s="40"/>
      <c r="BM494" s="40"/>
      <c r="BN494" s="40"/>
      <c r="BO494" s="40"/>
      <c r="BP494" s="40"/>
      <c r="BQ494" s="40"/>
      <c r="BR494" s="40"/>
      <c r="BS494" s="40"/>
      <c r="BT494" s="40"/>
      <c r="BU494" s="40"/>
      <c r="BV494" s="40"/>
      <c r="BW494" s="40"/>
      <c r="BX494" s="40"/>
      <c r="BY494" s="40"/>
      <c r="BZ494" s="40"/>
      <c r="CA494" s="40"/>
      <c r="CB494" s="40"/>
      <c r="CC494" s="40"/>
      <c r="CD494" s="40"/>
      <c r="CE494" s="40"/>
      <c r="CF494" s="40"/>
      <c r="CG494" s="40"/>
      <c r="CH494" s="40"/>
      <c r="CI494" s="40"/>
      <c r="CJ494" s="40"/>
      <c r="CK494" s="40"/>
      <c r="CL494" s="40"/>
      <c r="CM494" s="40"/>
      <c r="CN494" s="40"/>
      <c r="CO494" s="40"/>
      <c r="CP494" s="40"/>
      <c r="CQ494" s="40"/>
      <c r="CR494" s="40"/>
      <c r="CS494" s="40"/>
      <c r="CT494" s="40"/>
      <c r="CU494" s="40"/>
      <c r="CV494" s="40"/>
      <c r="CW494" s="40"/>
      <c r="CX494" s="40"/>
      <c r="CY494" s="40"/>
      <c r="CZ494" s="40"/>
      <c r="DA494" s="40"/>
      <c r="DB494" s="40"/>
      <c r="DC494" s="40"/>
    </row>
    <row r="495" spans="2:107" s="5" customFormat="1" ht="30" customHeight="1" x14ac:dyDescent="0.2">
      <c r="B495" s="83"/>
      <c r="C495" s="86"/>
      <c r="D495" s="87"/>
      <c r="E495" s="89"/>
      <c r="F495" s="117"/>
      <c r="G495" s="118"/>
      <c r="H495" s="91"/>
      <c r="I495" s="94"/>
      <c r="J495" s="95"/>
      <c r="K495" s="81"/>
      <c r="L495" s="100"/>
      <c r="M495" s="101"/>
      <c r="N495" s="101"/>
      <c r="O495" s="102" t="str">
        <f t="shared" si="64"/>
        <v/>
      </c>
      <c r="P495" s="100"/>
      <c r="Q495" s="101"/>
      <c r="R495" s="101"/>
      <c r="S495" s="102" t="str">
        <f t="shared" si="65"/>
        <v/>
      </c>
      <c r="T495" s="104" t="str">
        <f t="shared" si="66"/>
        <v/>
      </c>
      <c r="U495" s="105" t="str">
        <f t="shared" si="67"/>
        <v xml:space="preserve">   </v>
      </c>
      <c r="V495" s="106" t="str">
        <f>IF(E495=0," ",IF(E495="H",IF(H495&lt;2000,VLOOKUP(K495,Minimas!$A$15:$G$29,7),IF(AND(H495&gt;1999,H495&lt;2003),VLOOKUP(K495,Minimas!$A$15:$G$29,6),IF(AND(H495&gt;2002,H495&lt;2005),VLOOKUP(K495,Minimas!$A$15:$G$29,5),IF(AND(H495&gt;2004,H495&lt;2007),VLOOKUP(K495,Minimas!$A$15:$G$29,4),VLOOKUP(K495,Minimas!$A$15:$G$29,3))))),IF(H495&lt;2000,VLOOKUP(K495,Minimas!$H$15:$N$29,7),IF(AND(H495&gt;1999,H495&lt;2003),VLOOKUP(K495,Minimas!$H$15:$N$29,6),IF(AND(H495&gt;2002,H495&lt;2005),VLOOKUP(K495,Minimas!$H$15:$N$29,5),IF(AND(H495&gt;2004,H495&lt;2007),VLOOKUP(K495,Minimas!$H$15:$N$29,4),VLOOKUP(K495,Minimas!$H$15:$N$29,3)))))))</f>
        <v xml:space="preserve"> </v>
      </c>
      <c r="W495" s="107" t="str">
        <f t="shared" si="68"/>
        <v/>
      </c>
      <c r="X495" s="42"/>
      <c r="Y495" s="42"/>
      <c r="AB495" s="113" t="e">
        <f>T495-HLOOKUP(V495,Minimas!$C$3:$CD$12,2,FALSE)</f>
        <v>#VALUE!</v>
      </c>
      <c r="AC495" s="113" t="e">
        <f>T495-HLOOKUP(V495,Minimas!$C$3:$CD$12,3,FALSE)</f>
        <v>#VALUE!</v>
      </c>
      <c r="AD495" s="113" t="e">
        <f>T495-HLOOKUP(V495,Minimas!$C$3:$CD$12,4,FALSE)</f>
        <v>#VALUE!</v>
      </c>
      <c r="AE495" s="113" t="e">
        <f>T495-HLOOKUP(V495,Minimas!$C$3:$CD$12,5,FALSE)</f>
        <v>#VALUE!</v>
      </c>
      <c r="AF495" s="113" t="e">
        <f>T495-HLOOKUP(V495,Minimas!$C$3:$CD$12,6,FALSE)</f>
        <v>#VALUE!</v>
      </c>
      <c r="AG495" s="113" t="e">
        <f>T495-HLOOKUP(V495,Minimas!$C$3:$CD$12,7,FALSE)</f>
        <v>#VALUE!</v>
      </c>
      <c r="AH495" s="113" t="e">
        <f>T495-HLOOKUP(V495,Minimas!$C$3:$CD$12,8,FALSE)</f>
        <v>#VALUE!</v>
      </c>
      <c r="AI495" s="113" t="e">
        <f>T495-HLOOKUP(V495,Minimas!$C$3:$CD$12,9,FALSE)</f>
        <v>#VALUE!</v>
      </c>
      <c r="AJ495" s="113" t="e">
        <f>T495-HLOOKUP(V495,Minimas!$C$3:$CD$12,10,FALSE)</f>
        <v>#VALUE!</v>
      </c>
      <c r="AK495" s="114" t="str">
        <f t="shared" si="69"/>
        <v xml:space="preserve"> </v>
      </c>
      <c r="AL495" s="114"/>
      <c r="AM495" s="114" t="str">
        <f t="shared" si="70"/>
        <v xml:space="preserve"> </v>
      </c>
      <c r="AN495" s="114" t="str">
        <f t="shared" si="71"/>
        <v xml:space="preserve"> </v>
      </c>
      <c r="AO495" s="40"/>
      <c r="AP495" s="40"/>
      <c r="AQ495" s="40"/>
      <c r="AR495" s="40"/>
      <c r="AS495" s="40"/>
      <c r="AT495" s="40"/>
      <c r="AU495" s="40"/>
      <c r="AV495" s="40"/>
      <c r="AW495" s="40"/>
      <c r="AX495" s="40"/>
      <c r="AY495" s="40"/>
      <c r="AZ495" s="40"/>
      <c r="BA495" s="40"/>
      <c r="BB495" s="40"/>
      <c r="BC495" s="40"/>
      <c r="BD495" s="40"/>
      <c r="BE495" s="40"/>
      <c r="BF495" s="40"/>
      <c r="BG495" s="40"/>
      <c r="BH495" s="40"/>
      <c r="BI495" s="40"/>
      <c r="BJ495" s="40"/>
      <c r="BK495" s="40"/>
      <c r="BL495" s="40"/>
      <c r="BM495" s="40"/>
      <c r="BN495" s="40"/>
      <c r="BO495" s="40"/>
      <c r="BP495" s="40"/>
      <c r="BQ495" s="40"/>
      <c r="BR495" s="40"/>
      <c r="BS495" s="40"/>
      <c r="BT495" s="40"/>
      <c r="BU495" s="40"/>
      <c r="BV495" s="40"/>
      <c r="BW495" s="40"/>
      <c r="BX495" s="40"/>
      <c r="BY495" s="40"/>
      <c r="BZ495" s="40"/>
      <c r="CA495" s="40"/>
      <c r="CB495" s="40"/>
      <c r="CC495" s="40"/>
      <c r="CD495" s="40"/>
      <c r="CE495" s="40"/>
      <c r="CF495" s="40"/>
      <c r="CG495" s="40"/>
      <c r="CH495" s="40"/>
      <c r="CI495" s="40"/>
      <c r="CJ495" s="40"/>
      <c r="CK495" s="40"/>
      <c r="CL495" s="40"/>
      <c r="CM495" s="40"/>
      <c r="CN495" s="40"/>
      <c r="CO495" s="40"/>
      <c r="CP495" s="40"/>
      <c r="CQ495" s="40"/>
      <c r="CR495" s="40"/>
      <c r="CS495" s="40"/>
      <c r="CT495" s="40"/>
      <c r="CU495" s="40"/>
      <c r="CV495" s="40"/>
      <c r="CW495" s="40"/>
      <c r="CX495" s="40"/>
      <c r="CY495" s="40"/>
      <c r="CZ495" s="40"/>
      <c r="DA495" s="40"/>
      <c r="DB495" s="40"/>
      <c r="DC495" s="40"/>
    </row>
    <row r="496" spans="2:107" s="5" customFormat="1" ht="30" customHeight="1" x14ac:dyDescent="0.2">
      <c r="B496" s="83"/>
      <c r="C496" s="86"/>
      <c r="D496" s="87"/>
      <c r="E496" s="89"/>
      <c r="F496" s="117"/>
      <c r="G496" s="118"/>
      <c r="H496" s="91"/>
      <c r="I496" s="94"/>
      <c r="J496" s="95"/>
      <c r="K496" s="81"/>
      <c r="L496" s="100"/>
      <c r="M496" s="101"/>
      <c r="N496" s="101"/>
      <c r="O496" s="102" t="str">
        <f t="shared" si="64"/>
        <v/>
      </c>
      <c r="P496" s="100"/>
      <c r="Q496" s="101"/>
      <c r="R496" s="101"/>
      <c r="S496" s="102" t="str">
        <f t="shared" si="65"/>
        <v/>
      </c>
      <c r="T496" s="104" t="str">
        <f t="shared" si="66"/>
        <v/>
      </c>
      <c r="U496" s="105" t="str">
        <f t="shared" si="67"/>
        <v xml:space="preserve">   </v>
      </c>
      <c r="V496" s="106" t="str">
        <f>IF(E496=0," ",IF(E496="H",IF(H496&lt;2000,VLOOKUP(K496,Minimas!$A$15:$G$29,7),IF(AND(H496&gt;1999,H496&lt;2003),VLOOKUP(K496,Minimas!$A$15:$G$29,6),IF(AND(H496&gt;2002,H496&lt;2005),VLOOKUP(K496,Minimas!$A$15:$G$29,5),IF(AND(H496&gt;2004,H496&lt;2007),VLOOKUP(K496,Minimas!$A$15:$G$29,4),VLOOKUP(K496,Minimas!$A$15:$G$29,3))))),IF(H496&lt;2000,VLOOKUP(K496,Minimas!$H$15:$N$29,7),IF(AND(H496&gt;1999,H496&lt;2003),VLOOKUP(K496,Minimas!$H$15:$N$29,6),IF(AND(H496&gt;2002,H496&lt;2005),VLOOKUP(K496,Minimas!$H$15:$N$29,5),IF(AND(H496&gt;2004,H496&lt;2007),VLOOKUP(K496,Minimas!$H$15:$N$29,4),VLOOKUP(K496,Minimas!$H$15:$N$29,3)))))))</f>
        <v xml:space="preserve"> </v>
      </c>
      <c r="W496" s="107" t="str">
        <f t="shared" si="68"/>
        <v/>
      </c>
      <c r="X496" s="42"/>
      <c r="Y496" s="42"/>
      <c r="AB496" s="113" t="e">
        <f>T496-HLOOKUP(V496,Minimas!$C$3:$CD$12,2,FALSE)</f>
        <v>#VALUE!</v>
      </c>
      <c r="AC496" s="113" t="e">
        <f>T496-HLOOKUP(V496,Minimas!$C$3:$CD$12,3,FALSE)</f>
        <v>#VALUE!</v>
      </c>
      <c r="AD496" s="113" t="e">
        <f>T496-HLOOKUP(V496,Minimas!$C$3:$CD$12,4,FALSE)</f>
        <v>#VALUE!</v>
      </c>
      <c r="AE496" s="113" t="e">
        <f>T496-HLOOKUP(V496,Minimas!$C$3:$CD$12,5,FALSE)</f>
        <v>#VALUE!</v>
      </c>
      <c r="AF496" s="113" t="e">
        <f>T496-HLOOKUP(V496,Minimas!$C$3:$CD$12,6,FALSE)</f>
        <v>#VALUE!</v>
      </c>
      <c r="AG496" s="113" t="e">
        <f>T496-HLOOKUP(V496,Minimas!$C$3:$CD$12,7,FALSE)</f>
        <v>#VALUE!</v>
      </c>
      <c r="AH496" s="113" t="e">
        <f>T496-HLOOKUP(V496,Minimas!$C$3:$CD$12,8,FALSE)</f>
        <v>#VALUE!</v>
      </c>
      <c r="AI496" s="113" t="e">
        <f>T496-HLOOKUP(V496,Minimas!$C$3:$CD$12,9,FALSE)</f>
        <v>#VALUE!</v>
      </c>
      <c r="AJ496" s="113" t="e">
        <f>T496-HLOOKUP(V496,Minimas!$C$3:$CD$12,10,FALSE)</f>
        <v>#VALUE!</v>
      </c>
      <c r="AK496" s="114" t="str">
        <f t="shared" si="69"/>
        <v xml:space="preserve"> </v>
      </c>
      <c r="AL496" s="114"/>
      <c r="AM496" s="114" t="str">
        <f t="shared" si="70"/>
        <v xml:space="preserve"> </v>
      </c>
      <c r="AN496" s="114" t="str">
        <f t="shared" si="71"/>
        <v xml:space="preserve"> </v>
      </c>
      <c r="AO496" s="40"/>
      <c r="AP496" s="40"/>
      <c r="AQ496" s="40"/>
      <c r="AR496" s="40"/>
      <c r="AS496" s="40"/>
      <c r="AT496" s="40"/>
      <c r="AU496" s="40"/>
      <c r="AV496" s="40"/>
      <c r="AW496" s="40"/>
      <c r="AX496" s="40"/>
      <c r="AY496" s="40"/>
      <c r="AZ496" s="40"/>
      <c r="BA496" s="40"/>
      <c r="BB496" s="40"/>
      <c r="BC496" s="40"/>
      <c r="BD496" s="40"/>
      <c r="BE496" s="40"/>
      <c r="BF496" s="40"/>
      <c r="BG496" s="40"/>
      <c r="BH496" s="40"/>
      <c r="BI496" s="40"/>
      <c r="BJ496" s="40"/>
      <c r="BK496" s="40"/>
      <c r="BL496" s="40"/>
      <c r="BM496" s="40"/>
      <c r="BN496" s="40"/>
      <c r="BO496" s="40"/>
      <c r="BP496" s="40"/>
      <c r="BQ496" s="40"/>
      <c r="BR496" s="40"/>
      <c r="BS496" s="40"/>
      <c r="BT496" s="40"/>
      <c r="BU496" s="40"/>
      <c r="BV496" s="40"/>
      <c r="BW496" s="40"/>
      <c r="BX496" s="40"/>
      <c r="BY496" s="40"/>
      <c r="BZ496" s="40"/>
      <c r="CA496" s="40"/>
      <c r="CB496" s="40"/>
      <c r="CC496" s="40"/>
      <c r="CD496" s="40"/>
      <c r="CE496" s="40"/>
      <c r="CF496" s="40"/>
      <c r="CG496" s="40"/>
      <c r="CH496" s="40"/>
      <c r="CI496" s="40"/>
      <c r="CJ496" s="40"/>
      <c r="CK496" s="40"/>
      <c r="CL496" s="40"/>
      <c r="CM496" s="40"/>
      <c r="CN496" s="40"/>
      <c r="CO496" s="40"/>
      <c r="CP496" s="40"/>
      <c r="CQ496" s="40"/>
      <c r="CR496" s="40"/>
      <c r="CS496" s="40"/>
      <c r="CT496" s="40"/>
      <c r="CU496" s="40"/>
      <c r="CV496" s="40"/>
      <c r="CW496" s="40"/>
      <c r="CX496" s="40"/>
      <c r="CY496" s="40"/>
      <c r="CZ496" s="40"/>
      <c r="DA496" s="40"/>
      <c r="DB496" s="40"/>
      <c r="DC496" s="40"/>
    </row>
    <row r="497" spans="2:107" s="5" customFormat="1" ht="30" customHeight="1" x14ac:dyDescent="0.2">
      <c r="B497" s="83"/>
      <c r="C497" s="86"/>
      <c r="D497" s="87"/>
      <c r="E497" s="89"/>
      <c r="F497" s="117"/>
      <c r="G497" s="118"/>
      <c r="H497" s="91"/>
      <c r="I497" s="94"/>
      <c r="J497" s="95"/>
      <c r="K497" s="81"/>
      <c r="L497" s="100"/>
      <c r="M497" s="101"/>
      <c r="N497" s="101"/>
      <c r="O497" s="102" t="str">
        <f t="shared" si="64"/>
        <v/>
      </c>
      <c r="P497" s="100"/>
      <c r="Q497" s="101"/>
      <c r="R497" s="101"/>
      <c r="S497" s="102" t="str">
        <f t="shared" si="65"/>
        <v/>
      </c>
      <c r="T497" s="104" t="str">
        <f t="shared" si="66"/>
        <v/>
      </c>
      <c r="U497" s="105" t="str">
        <f t="shared" si="67"/>
        <v xml:space="preserve">   </v>
      </c>
      <c r="V497" s="106" t="str">
        <f>IF(E497=0," ",IF(E497="H",IF(H497&lt;2000,VLOOKUP(K497,Minimas!$A$15:$G$29,7),IF(AND(H497&gt;1999,H497&lt;2003),VLOOKUP(K497,Minimas!$A$15:$G$29,6),IF(AND(H497&gt;2002,H497&lt;2005),VLOOKUP(K497,Minimas!$A$15:$G$29,5),IF(AND(H497&gt;2004,H497&lt;2007),VLOOKUP(K497,Minimas!$A$15:$G$29,4),VLOOKUP(K497,Minimas!$A$15:$G$29,3))))),IF(H497&lt;2000,VLOOKUP(K497,Minimas!$H$15:$N$29,7),IF(AND(H497&gt;1999,H497&lt;2003),VLOOKUP(K497,Minimas!$H$15:$N$29,6),IF(AND(H497&gt;2002,H497&lt;2005),VLOOKUP(K497,Minimas!$H$15:$N$29,5),IF(AND(H497&gt;2004,H497&lt;2007),VLOOKUP(K497,Minimas!$H$15:$N$29,4),VLOOKUP(K497,Minimas!$H$15:$N$29,3)))))))</f>
        <v xml:space="preserve"> </v>
      </c>
      <c r="W497" s="107" t="str">
        <f t="shared" si="68"/>
        <v/>
      </c>
      <c r="X497" s="42"/>
      <c r="Y497" s="42"/>
      <c r="AB497" s="113" t="e">
        <f>T497-HLOOKUP(V497,Minimas!$C$3:$CD$12,2,FALSE)</f>
        <v>#VALUE!</v>
      </c>
      <c r="AC497" s="113" t="e">
        <f>T497-HLOOKUP(V497,Minimas!$C$3:$CD$12,3,FALSE)</f>
        <v>#VALUE!</v>
      </c>
      <c r="AD497" s="113" t="e">
        <f>T497-HLOOKUP(V497,Minimas!$C$3:$CD$12,4,FALSE)</f>
        <v>#VALUE!</v>
      </c>
      <c r="AE497" s="113" t="e">
        <f>T497-HLOOKUP(V497,Minimas!$C$3:$CD$12,5,FALSE)</f>
        <v>#VALUE!</v>
      </c>
      <c r="AF497" s="113" t="e">
        <f>T497-HLOOKUP(V497,Minimas!$C$3:$CD$12,6,FALSE)</f>
        <v>#VALUE!</v>
      </c>
      <c r="AG497" s="113" t="e">
        <f>T497-HLOOKUP(V497,Minimas!$C$3:$CD$12,7,FALSE)</f>
        <v>#VALUE!</v>
      </c>
      <c r="AH497" s="113" t="e">
        <f>T497-HLOOKUP(V497,Minimas!$C$3:$CD$12,8,FALSE)</f>
        <v>#VALUE!</v>
      </c>
      <c r="AI497" s="113" t="e">
        <f>T497-HLOOKUP(V497,Minimas!$C$3:$CD$12,9,FALSE)</f>
        <v>#VALUE!</v>
      </c>
      <c r="AJ497" s="113" t="e">
        <f>T497-HLOOKUP(V497,Minimas!$C$3:$CD$12,10,FALSE)</f>
        <v>#VALUE!</v>
      </c>
      <c r="AK497" s="114" t="str">
        <f t="shared" si="69"/>
        <v xml:space="preserve"> </v>
      </c>
      <c r="AL497" s="114"/>
      <c r="AM497" s="114" t="str">
        <f t="shared" si="70"/>
        <v xml:space="preserve"> </v>
      </c>
      <c r="AN497" s="114" t="str">
        <f t="shared" si="71"/>
        <v xml:space="preserve"> </v>
      </c>
      <c r="AO497" s="40"/>
      <c r="AP497" s="40"/>
      <c r="AQ497" s="40"/>
      <c r="AR497" s="40"/>
      <c r="AS497" s="40"/>
      <c r="AT497" s="40"/>
      <c r="AU497" s="40"/>
      <c r="AV497" s="40"/>
      <c r="AW497" s="40"/>
      <c r="AX497" s="40"/>
      <c r="AY497" s="40"/>
      <c r="AZ497" s="40"/>
      <c r="BA497" s="40"/>
      <c r="BB497" s="40"/>
      <c r="BC497" s="40"/>
      <c r="BD497" s="40"/>
      <c r="BE497" s="40"/>
      <c r="BF497" s="40"/>
      <c r="BG497" s="40"/>
      <c r="BH497" s="40"/>
      <c r="BI497" s="40"/>
      <c r="BJ497" s="40"/>
      <c r="BK497" s="40"/>
      <c r="BL497" s="40"/>
      <c r="BM497" s="40"/>
      <c r="BN497" s="40"/>
      <c r="BO497" s="40"/>
      <c r="BP497" s="40"/>
      <c r="BQ497" s="40"/>
      <c r="BR497" s="40"/>
      <c r="BS497" s="40"/>
      <c r="BT497" s="40"/>
      <c r="BU497" s="40"/>
      <c r="BV497" s="40"/>
      <c r="BW497" s="40"/>
      <c r="BX497" s="40"/>
      <c r="BY497" s="40"/>
      <c r="BZ497" s="40"/>
      <c r="CA497" s="40"/>
      <c r="CB497" s="40"/>
      <c r="CC497" s="40"/>
      <c r="CD497" s="40"/>
      <c r="CE497" s="40"/>
      <c r="CF497" s="40"/>
      <c r="CG497" s="40"/>
      <c r="CH497" s="40"/>
      <c r="CI497" s="40"/>
      <c r="CJ497" s="40"/>
      <c r="CK497" s="40"/>
      <c r="CL497" s="40"/>
      <c r="CM497" s="40"/>
      <c r="CN497" s="40"/>
      <c r="CO497" s="40"/>
      <c r="CP497" s="40"/>
      <c r="CQ497" s="40"/>
      <c r="CR497" s="40"/>
      <c r="CS497" s="40"/>
      <c r="CT497" s="40"/>
      <c r="CU497" s="40"/>
      <c r="CV497" s="40"/>
      <c r="CW497" s="40"/>
      <c r="CX497" s="40"/>
      <c r="CY497" s="40"/>
      <c r="CZ497" s="40"/>
      <c r="DA497" s="40"/>
      <c r="DB497" s="40"/>
      <c r="DC497" s="40"/>
    </row>
    <row r="498" spans="2:107" s="5" customFormat="1" ht="30" customHeight="1" x14ac:dyDescent="0.2">
      <c r="B498" s="83"/>
      <c r="C498" s="86"/>
      <c r="D498" s="87"/>
      <c r="E498" s="89"/>
      <c r="F498" s="117"/>
      <c r="G498" s="118"/>
      <c r="H498" s="91"/>
      <c r="I498" s="94"/>
      <c r="J498" s="95"/>
      <c r="K498" s="81"/>
      <c r="L498" s="100"/>
      <c r="M498" s="101"/>
      <c r="N498" s="101"/>
      <c r="O498" s="102" t="str">
        <f t="shared" si="64"/>
        <v/>
      </c>
      <c r="P498" s="100"/>
      <c r="Q498" s="101"/>
      <c r="R498" s="101"/>
      <c r="S498" s="102" t="str">
        <f t="shared" si="65"/>
        <v/>
      </c>
      <c r="T498" s="104" t="str">
        <f t="shared" si="66"/>
        <v/>
      </c>
      <c r="U498" s="105" t="str">
        <f t="shared" si="67"/>
        <v xml:space="preserve">   </v>
      </c>
      <c r="V498" s="106" t="str">
        <f>IF(E498=0," ",IF(E498="H",IF(H498&lt;2000,VLOOKUP(K498,Minimas!$A$15:$G$29,7),IF(AND(H498&gt;1999,H498&lt;2003),VLOOKUP(K498,Minimas!$A$15:$G$29,6),IF(AND(H498&gt;2002,H498&lt;2005),VLOOKUP(K498,Minimas!$A$15:$G$29,5),IF(AND(H498&gt;2004,H498&lt;2007),VLOOKUP(K498,Minimas!$A$15:$G$29,4),VLOOKUP(K498,Minimas!$A$15:$G$29,3))))),IF(H498&lt;2000,VLOOKUP(K498,Minimas!$H$15:$N$29,7),IF(AND(H498&gt;1999,H498&lt;2003),VLOOKUP(K498,Minimas!$H$15:$N$29,6),IF(AND(H498&gt;2002,H498&lt;2005),VLOOKUP(K498,Minimas!$H$15:$N$29,5),IF(AND(H498&gt;2004,H498&lt;2007),VLOOKUP(K498,Minimas!$H$15:$N$29,4),VLOOKUP(K498,Minimas!$H$15:$N$29,3)))))))</f>
        <v xml:space="preserve"> </v>
      </c>
      <c r="W498" s="107" t="str">
        <f t="shared" si="68"/>
        <v/>
      </c>
      <c r="X498" s="42"/>
      <c r="Y498" s="42"/>
      <c r="AB498" s="113" t="e">
        <f>T498-HLOOKUP(V498,Minimas!$C$3:$CD$12,2,FALSE)</f>
        <v>#VALUE!</v>
      </c>
      <c r="AC498" s="113" t="e">
        <f>T498-HLOOKUP(V498,Minimas!$C$3:$CD$12,3,FALSE)</f>
        <v>#VALUE!</v>
      </c>
      <c r="AD498" s="113" t="e">
        <f>T498-HLOOKUP(V498,Minimas!$C$3:$CD$12,4,FALSE)</f>
        <v>#VALUE!</v>
      </c>
      <c r="AE498" s="113" t="e">
        <f>T498-HLOOKUP(V498,Minimas!$C$3:$CD$12,5,FALSE)</f>
        <v>#VALUE!</v>
      </c>
      <c r="AF498" s="113" t="e">
        <f>T498-HLOOKUP(V498,Minimas!$C$3:$CD$12,6,FALSE)</f>
        <v>#VALUE!</v>
      </c>
      <c r="AG498" s="113" t="e">
        <f>T498-HLOOKUP(V498,Minimas!$C$3:$CD$12,7,FALSE)</f>
        <v>#VALUE!</v>
      </c>
      <c r="AH498" s="113" t="e">
        <f>T498-HLOOKUP(V498,Minimas!$C$3:$CD$12,8,FALSE)</f>
        <v>#VALUE!</v>
      </c>
      <c r="AI498" s="113" t="e">
        <f>T498-HLOOKUP(V498,Minimas!$C$3:$CD$12,9,FALSE)</f>
        <v>#VALUE!</v>
      </c>
      <c r="AJ498" s="113" t="e">
        <f>T498-HLOOKUP(V498,Minimas!$C$3:$CD$12,10,FALSE)</f>
        <v>#VALUE!</v>
      </c>
      <c r="AK498" s="114" t="str">
        <f t="shared" si="69"/>
        <v xml:space="preserve"> </v>
      </c>
      <c r="AL498" s="114"/>
      <c r="AM498" s="114" t="str">
        <f t="shared" si="70"/>
        <v xml:space="preserve"> </v>
      </c>
      <c r="AN498" s="114" t="str">
        <f t="shared" si="71"/>
        <v xml:space="preserve"> </v>
      </c>
      <c r="AO498" s="40"/>
      <c r="AP498" s="40"/>
      <c r="AQ498" s="40"/>
      <c r="AR498" s="40"/>
      <c r="AS498" s="40"/>
      <c r="AT498" s="40"/>
      <c r="AU498" s="40"/>
      <c r="AV498" s="40"/>
      <c r="AW498" s="40"/>
      <c r="AX498" s="40"/>
      <c r="AY498" s="40"/>
      <c r="AZ498" s="40"/>
      <c r="BA498" s="40"/>
      <c r="BB498" s="40"/>
      <c r="BC498" s="40"/>
      <c r="BD498" s="40"/>
      <c r="BE498" s="40"/>
      <c r="BF498" s="40"/>
      <c r="BG498" s="40"/>
      <c r="BH498" s="40"/>
      <c r="BI498" s="40"/>
      <c r="BJ498" s="40"/>
      <c r="BK498" s="40"/>
      <c r="BL498" s="40"/>
      <c r="BM498" s="40"/>
      <c r="BN498" s="40"/>
      <c r="BO498" s="40"/>
      <c r="BP498" s="40"/>
      <c r="BQ498" s="40"/>
      <c r="BR498" s="40"/>
      <c r="BS498" s="40"/>
      <c r="BT498" s="40"/>
      <c r="BU498" s="40"/>
      <c r="BV498" s="40"/>
      <c r="BW498" s="40"/>
      <c r="BX498" s="40"/>
      <c r="BY498" s="40"/>
      <c r="BZ498" s="40"/>
      <c r="CA498" s="40"/>
      <c r="CB498" s="40"/>
      <c r="CC498" s="40"/>
      <c r="CD498" s="40"/>
      <c r="CE498" s="40"/>
      <c r="CF498" s="40"/>
      <c r="CG498" s="40"/>
      <c r="CH498" s="40"/>
      <c r="CI498" s="40"/>
      <c r="CJ498" s="40"/>
      <c r="CK498" s="40"/>
      <c r="CL498" s="40"/>
      <c r="CM498" s="40"/>
      <c r="CN498" s="40"/>
      <c r="CO498" s="40"/>
      <c r="CP498" s="40"/>
      <c r="CQ498" s="40"/>
      <c r="CR498" s="40"/>
      <c r="CS498" s="40"/>
      <c r="CT498" s="40"/>
      <c r="CU498" s="40"/>
      <c r="CV498" s="40"/>
      <c r="CW498" s="40"/>
      <c r="CX498" s="40"/>
      <c r="CY498" s="40"/>
      <c r="CZ498" s="40"/>
      <c r="DA498" s="40"/>
      <c r="DB498" s="40"/>
      <c r="DC498" s="40"/>
    </row>
    <row r="499" spans="2:107" s="5" customFormat="1" ht="30" customHeight="1" x14ac:dyDescent="0.2">
      <c r="B499" s="83"/>
      <c r="C499" s="86"/>
      <c r="D499" s="87"/>
      <c r="E499" s="89"/>
      <c r="F499" s="117"/>
      <c r="G499" s="118"/>
      <c r="H499" s="91"/>
      <c r="I499" s="94"/>
      <c r="J499" s="95"/>
      <c r="K499" s="81"/>
      <c r="L499" s="100"/>
      <c r="M499" s="101"/>
      <c r="N499" s="101"/>
      <c r="O499" s="102" t="str">
        <f t="shared" si="64"/>
        <v/>
      </c>
      <c r="P499" s="100"/>
      <c r="Q499" s="101"/>
      <c r="R499" s="101"/>
      <c r="S499" s="102" t="str">
        <f t="shared" si="65"/>
        <v/>
      </c>
      <c r="T499" s="104" t="str">
        <f t="shared" si="66"/>
        <v/>
      </c>
      <c r="U499" s="105" t="str">
        <f t="shared" si="67"/>
        <v xml:space="preserve">   </v>
      </c>
      <c r="V499" s="106" t="str">
        <f>IF(E499=0," ",IF(E499="H",IF(H499&lt;2000,VLOOKUP(K499,Minimas!$A$15:$G$29,7),IF(AND(H499&gt;1999,H499&lt;2003),VLOOKUP(K499,Minimas!$A$15:$G$29,6),IF(AND(H499&gt;2002,H499&lt;2005),VLOOKUP(K499,Minimas!$A$15:$G$29,5),IF(AND(H499&gt;2004,H499&lt;2007),VLOOKUP(K499,Minimas!$A$15:$G$29,4),VLOOKUP(K499,Minimas!$A$15:$G$29,3))))),IF(H499&lt;2000,VLOOKUP(K499,Minimas!$H$15:$N$29,7),IF(AND(H499&gt;1999,H499&lt;2003),VLOOKUP(K499,Minimas!$H$15:$N$29,6),IF(AND(H499&gt;2002,H499&lt;2005),VLOOKUP(K499,Minimas!$H$15:$N$29,5),IF(AND(H499&gt;2004,H499&lt;2007),VLOOKUP(K499,Minimas!$H$15:$N$29,4),VLOOKUP(K499,Minimas!$H$15:$N$29,3)))))))</f>
        <v xml:space="preserve"> </v>
      </c>
      <c r="W499" s="107" t="str">
        <f t="shared" si="68"/>
        <v/>
      </c>
      <c r="X499" s="42"/>
      <c r="Y499" s="42"/>
      <c r="AB499" s="113" t="e">
        <f>T499-HLOOKUP(V499,Minimas!$C$3:$CD$12,2,FALSE)</f>
        <v>#VALUE!</v>
      </c>
      <c r="AC499" s="113" t="e">
        <f>T499-HLOOKUP(V499,Minimas!$C$3:$CD$12,3,FALSE)</f>
        <v>#VALUE!</v>
      </c>
      <c r="AD499" s="113" t="e">
        <f>T499-HLOOKUP(V499,Minimas!$C$3:$CD$12,4,FALSE)</f>
        <v>#VALUE!</v>
      </c>
      <c r="AE499" s="113" t="e">
        <f>T499-HLOOKUP(V499,Minimas!$C$3:$CD$12,5,FALSE)</f>
        <v>#VALUE!</v>
      </c>
      <c r="AF499" s="113" t="e">
        <f>T499-HLOOKUP(V499,Minimas!$C$3:$CD$12,6,FALSE)</f>
        <v>#VALUE!</v>
      </c>
      <c r="AG499" s="113" t="e">
        <f>T499-HLOOKUP(V499,Minimas!$C$3:$CD$12,7,FALSE)</f>
        <v>#VALUE!</v>
      </c>
      <c r="AH499" s="113" t="e">
        <f>T499-HLOOKUP(V499,Minimas!$C$3:$CD$12,8,FALSE)</f>
        <v>#VALUE!</v>
      </c>
      <c r="AI499" s="113" t="e">
        <f>T499-HLOOKUP(V499,Minimas!$C$3:$CD$12,9,FALSE)</f>
        <v>#VALUE!</v>
      </c>
      <c r="AJ499" s="113" t="e">
        <f>T499-HLOOKUP(V499,Minimas!$C$3:$CD$12,10,FALSE)</f>
        <v>#VALUE!</v>
      </c>
      <c r="AK499" s="114" t="str">
        <f t="shared" si="69"/>
        <v xml:space="preserve"> </v>
      </c>
      <c r="AL499" s="114"/>
      <c r="AM499" s="114" t="str">
        <f t="shared" si="70"/>
        <v xml:space="preserve"> </v>
      </c>
      <c r="AN499" s="114" t="str">
        <f t="shared" si="71"/>
        <v xml:space="preserve"> </v>
      </c>
      <c r="AO499" s="40"/>
      <c r="AP499" s="40"/>
      <c r="AQ499" s="40"/>
      <c r="AR499" s="40"/>
      <c r="AS499" s="40"/>
      <c r="AT499" s="40"/>
      <c r="AU499" s="40"/>
      <c r="AV499" s="40"/>
      <c r="AW499" s="40"/>
      <c r="AX499" s="40"/>
      <c r="AY499" s="40"/>
      <c r="AZ499" s="40"/>
      <c r="BA499" s="40"/>
      <c r="BB499" s="40"/>
      <c r="BC499" s="40"/>
      <c r="BD499" s="40"/>
      <c r="BE499" s="40"/>
      <c r="BF499" s="40"/>
      <c r="BG499" s="40"/>
      <c r="BH499" s="40"/>
      <c r="BI499" s="40"/>
      <c r="BJ499" s="40"/>
      <c r="BK499" s="40"/>
      <c r="BL499" s="40"/>
      <c r="BM499" s="40"/>
      <c r="BN499" s="40"/>
      <c r="BO499" s="40"/>
      <c r="BP499" s="40"/>
      <c r="BQ499" s="40"/>
      <c r="BR499" s="40"/>
      <c r="BS499" s="40"/>
      <c r="BT499" s="40"/>
      <c r="BU499" s="40"/>
      <c r="BV499" s="40"/>
      <c r="BW499" s="40"/>
      <c r="BX499" s="40"/>
      <c r="BY499" s="40"/>
      <c r="BZ499" s="40"/>
      <c r="CA499" s="40"/>
      <c r="CB499" s="40"/>
      <c r="CC499" s="40"/>
      <c r="CD499" s="40"/>
      <c r="CE499" s="40"/>
      <c r="CF499" s="40"/>
      <c r="CG499" s="40"/>
      <c r="CH499" s="40"/>
      <c r="CI499" s="40"/>
      <c r="CJ499" s="40"/>
      <c r="CK499" s="40"/>
      <c r="CL499" s="40"/>
      <c r="CM499" s="40"/>
      <c r="CN499" s="40"/>
      <c r="CO499" s="40"/>
      <c r="CP499" s="40"/>
      <c r="CQ499" s="40"/>
      <c r="CR499" s="40"/>
      <c r="CS499" s="40"/>
      <c r="CT499" s="40"/>
      <c r="CU499" s="40"/>
      <c r="CV499" s="40"/>
      <c r="CW499" s="40"/>
      <c r="CX499" s="40"/>
      <c r="CY499" s="40"/>
      <c r="CZ499" s="40"/>
      <c r="DA499" s="40"/>
      <c r="DB499" s="40"/>
      <c r="DC499" s="40"/>
    </row>
    <row r="500" spans="2:107" s="5" customFormat="1" ht="30" customHeight="1" x14ac:dyDescent="0.2">
      <c r="B500" s="83"/>
      <c r="C500" s="86"/>
      <c r="D500" s="87"/>
      <c r="E500" s="89"/>
      <c r="F500" s="117"/>
      <c r="G500" s="118"/>
      <c r="H500" s="91"/>
      <c r="I500" s="94"/>
      <c r="J500" s="95"/>
      <c r="K500" s="81"/>
      <c r="L500" s="100"/>
      <c r="M500" s="101"/>
      <c r="N500" s="101"/>
      <c r="O500" s="102" t="str">
        <f t="shared" si="64"/>
        <v/>
      </c>
      <c r="P500" s="100"/>
      <c r="Q500" s="101"/>
      <c r="R500" s="101"/>
      <c r="S500" s="102" t="str">
        <f t="shared" si="65"/>
        <v/>
      </c>
      <c r="T500" s="104" t="str">
        <f t="shared" si="66"/>
        <v/>
      </c>
      <c r="U500" s="105" t="str">
        <f t="shared" si="67"/>
        <v xml:space="preserve">   </v>
      </c>
      <c r="V500" s="106" t="str">
        <f>IF(E500=0," ",IF(E500="H",IF(H500&lt;2000,VLOOKUP(K500,Minimas!$A$15:$G$29,7),IF(AND(H500&gt;1999,H500&lt;2003),VLOOKUP(K500,Minimas!$A$15:$G$29,6),IF(AND(H500&gt;2002,H500&lt;2005),VLOOKUP(K500,Minimas!$A$15:$G$29,5),IF(AND(H500&gt;2004,H500&lt;2007),VLOOKUP(K500,Minimas!$A$15:$G$29,4),VLOOKUP(K500,Minimas!$A$15:$G$29,3))))),IF(H500&lt;2000,VLOOKUP(K500,Minimas!$H$15:$N$29,7),IF(AND(H500&gt;1999,H500&lt;2003),VLOOKUP(K500,Minimas!$H$15:$N$29,6),IF(AND(H500&gt;2002,H500&lt;2005),VLOOKUP(K500,Minimas!$H$15:$N$29,5),IF(AND(H500&gt;2004,H500&lt;2007),VLOOKUP(K500,Minimas!$H$15:$N$29,4),VLOOKUP(K500,Minimas!$H$15:$N$29,3)))))))</f>
        <v xml:space="preserve"> </v>
      </c>
      <c r="W500" s="107" t="str">
        <f t="shared" si="68"/>
        <v/>
      </c>
      <c r="X500" s="42"/>
      <c r="Y500" s="42"/>
      <c r="AB500" s="113" t="e">
        <f>T500-HLOOKUP(V500,Minimas!$C$3:$CD$12,2,FALSE)</f>
        <v>#VALUE!</v>
      </c>
      <c r="AC500" s="113" t="e">
        <f>T500-HLOOKUP(V500,Minimas!$C$3:$CD$12,3,FALSE)</f>
        <v>#VALUE!</v>
      </c>
      <c r="AD500" s="113" t="e">
        <f>T500-HLOOKUP(V500,Minimas!$C$3:$CD$12,4,FALSE)</f>
        <v>#VALUE!</v>
      </c>
      <c r="AE500" s="113" t="e">
        <f>T500-HLOOKUP(V500,Minimas!$C$3:$CD$12,5,FALSE)</f>
        <v>#VALUE!</v>
      </c>
      <c r="AF500" s="113" t="e">
        <f>T500-HLOOKUP(V500,Minimas!$C$3:$CD$12,6,FALSE)</f>
        <v>#VALUE!</v>
      </c>
      <c r="AG500" s="113" t="e">
        <f>T500-HLOOKUP(V500,Minimas!$C$3:$CD$12,7,FALSE)</f>
        <v>#VALUE!</v>
      </c>
      <c r="AH500" s="113" t="e">
        <f>T500-HLOOKUP(V500,Minimas!$C$3:$CD$12,8,FALSE)</f>
        <v>#VALUE!</v>
      </c>
      <c r="AI500" s="113" t="e">
        <f>T500-HLOOKUP(V500,Minimas!$C$3:$CD$12,9,FALSE)</f>
        <v>#VALUE!</v>
      </c>
      <c r="AJ500" s="113" t="e">
        <f>T500-HLOOKUP(V500,Minimas!$C$3:$CD$12,10,FALSE)</f>
        <v>#VALUE!</v>
      </c>
      <c r="AK500" s="114" t="str">
        <f t="shared" si="69"/>
        <v xml:space="preserve"> </v>
      </c>
      <c r="AL500" s="114"/>
      <c r="AM500" s="114" t="str">
        <f t="shared" si="70"/>
        <v xml:space="preserve"> </v>
      </c>
      <c r="AN500" s="114" t="str">
        <f t="shared" si="71"/>
        <v xml:space="preserve"> </v>
      </c>
      <c r="AO500" s="40"/>
      <c r="AP500" s="40"/>
      <c r="AQ500" s="40"/>
      <c r="AR500" s="40"/>
      <c r="AS500" s="40"/>
      <c r="AT500" s="40"/>
      <c r="AU500" s="40"/>
      <c r="AV500" s="40"/>
      <c r="AW500" s="40"/>
      <c r="AX500" s="40"/>
      <c r="AY500" s="40"/>
      <c r="AZ500" s="40"/>
      <c r="BA500" s="40"/>
      <c r="BB500" s="40"/>
      <c r="BC500" s="40"/>
      <c r="BD500" s="40"/>
      <c r="BE500" s="40"/>
      <c r="BF500" s="40"/>
      <c r="BG500" s="40"/>
      <c r="BH500" s="40"/>
      <c r="BI500" s="40"/>
      <c r="BJ500" s="40"/>
      <c r="BK500" s="40"/>
      <c r="BL500" s="40"/>
      <c r="BM500" s="40"/>
      <c r="BN500" s="40"/>
      <c r="BO500" s="40"/>
      <c r="BP500" s="40"/>
      <c r="BQ500" s="40"/>
      <c r="BR500" s="40"/>
      <c r="BS500" s="40"/>
      <c r="BT500" s="40"/>
      <c r="BU500" s="40"/>
      <c r="BV500" s="40"/>
      <c r="BW500" s="40"/>
      <c r="BX500" s="40"/>
      <c r="BY500" s="40"/>
      <c r="BZ500" s="40"/>
      <c r="CA500" s="40"/>
      <c r="CB500" s="40"/>
      <c r="CC500" s="40"/>
      <c r="CD500" s="40"/>
      <c r="CE500" s="40"/>
      <c r="CF500" s="40"/>
      <c r="CG500" s="40"/>
      <c r="CH500" s="40"/>
      <c r="CI500" s="40"/>
      <c r="CJ500" s="40"/>
      <c r="CK500" s="40"/>
      <c r="CL500" s="40"/>
      <c r="CM500" s="40"/>
      <c r="CN500" s="40"/>
      <c r="CO500" s="40"/>
      <c r="CP500" s="40"/>
      <c r="CQ500" s="40"/>
      <c r="CR500" s="40"/>
      <c r="CS500" s="40"/>
      <c r="CT500" s="40"/>
      <c r="CU500" s="40"/>
      <c r="CV500" s="40"/>
      <c r="CW500" s="40"/>
      <c r="CX500" s="40"/>
      <c r="CY500" s="40"/>
      <c r="CZ500" s="40"/>
      <c r="DA500" s="40"/>
      <c r="DB500" s="40"/>
      <c r="DC500" s="40"/>
    </row>
    <row r="501" spans="2:107" s="5" customFormat="1" ht="30" customHeight="1" x14ac:dyDescent="0.2">
      <c r="B501" s="83"/>
      <c r="C501" s="86"/>
      <c r="D501" s="87"/>
      <c r="E501" s="89"/>
      <c r="F501" s="117"/>
      <c r="G501" s="118"/>
      <c r="H501" s="91"/>
      <c r="I501" s="94"/>
      <c r="J501" s="95"/>
      <c r="K501" s="81"/>
      <c r="L501" s="100"/>
      <c r="M501" s="101"/>
      <c r="N501" s="101"/>
      <c r="O501" s="102" t="str">
        <f t="shared" si="64"/>
        <v/>
      </c>
      <c r="P501" s="100"/>
      <c r="Q501" s="101"/>
      <c r="R501" s="101"/>
      <c r="S501" s="102" t="str">
        <f t="shared" si="65"/>
        <v/>
      </c>
      <c r="T501" s="104" t="str">
        <f t="shared" si="66"/>
        <v/>
      </c>
      <c r="U501" s="105" t="str">
        <f t="shared" si="67"/>
        <v xml:space="preserve">   </v>
      </c>
      <c r="V501" s="106" t="str">
        <f>IF(E501=0," ",IF(E501="H",IF(H501&lt;2000,VLOOKUP(K501,Minimas!$A$15:$G$29,7),IF(AND(H501&gt;1999,H501&lt;2003),VLOOKUP(K501,Minimas!$A$15:$G$29,6),IF(AND(H501&gt;2002,H501&lt;2005),VLOOKUP(K501,Minimas!$A$15:$G$29,5),IF(AND(H501&gt;2004,H501&lt;2007),VLOOKUP(K501,Minimas!$A$15:$G$29,4),VLOOKUP(K501,Minimas!$A$15:$G$29,3))))),IF(H501&lt;2000,VLOOKUP(K501,Minimas!$H$15:$N$29,7),IF(AND(H501&gt;1999,H501&lt;2003),VLOOKUP(K501,Minimas!$H$15:$N$29,6),IF(AND(H501&gt;2002,H501&lt;2005),VLOOKUP(K501,Minimas!$H$15:$N$29,5),IF(AND(H501&gt;2004,H501&lt;2007),VLOOKUP(K501,Minimas!$H$15:$N$29,4),VLOOKUP(K501,Minimas!$H$15:$N$29,3)))))))</f>
        <v xml:space="preserve"> </v>
      </c>
      <c r="W501" s="107" t="str">
        <f t="shared" si="68"/>
        <v/>
      </c>
      <c r="X501" s="42"/>
      <c r="Y501" s="42"/>
      <c r="AB501" s="113" t="e">
        <f>T501-HLOOKUP(V501,Minimas!$C$3:$CD$12,2,FALSE)</f>
        <v>#VALUE!</v>
      </c>
      <c r="AC501" s="113" t="e">
        <f>T501-HLOOKUP(V501,Minimas!$C$3:$CD$12,3,FALSE)</f>
        <v>#VALUE!</v>
      </c>
      <c r="AD501" s="113" t="e">
        <f>T501-HLOOKUP(V501,Minimas!$C$3:$CD$12,4,FALSE)</f>
        <v>#VALUE!</v>
      </c>
      <c r="AE501" s="113" t="e">
        <f>T501-HLOOKUP(V501,Minimas!$C$3:$CD$12,5,FALSE)</f>
        <v>#VALUE!</v>
      </c>
      <c r="AF501" s="113" t="e">
        <f>T501-HLOOKUP(V501,Minimas!$C$3:$CD$12,6,FALSE)</f>
        <v>#VALUE!</v>
      </c>
      <c r="AG501" s="113" t="e">
        <f>T501-HLOOKUP(V501,Minimas!$C$3:$CD$12,7,FALSE)</f>
        <v>#VALUE!</v>
      </c>
      <c r="AH501" s="113" t="e">
        <f>T501-HLOOKUP(V501,Minimas!$C$3:$CD$12,8,FALSE)</f>
        <v>#VALUE!</v>
      </c>
      <c r="AI501" s="113" t="e">
        <f>T501-HLOOKUP(V501,Minimas!$C$3:$CD$12,9,FALSE)</f>
        <v>#VALUE!</v>
      </c>
      <c r="AJ501" s="113" t="e">
        <f>T501-HLOOKUP(V501,Minimas!$C$3:$CD$12,10,FALSE)</f>
        <v>#VALUE!</v>
      </c>
      <c r="AK501" s="114" t="str">
        <f t="shared" si="69"/>
        <v xml:space="preserve"> </v>
      </c>
      <c r="AL501" s="114"/>
      <c r="AM501" s="114" t="str">
        <f t="shared" si="70"/>
        <v xml:space="preserve"> </v>
      </c>
      <c r="AN501" s="114" t="str">
        <f t="shared" si="71"/>
        <v xml:space="preserve"> </v>
      </c>
      <c r="AO501" s="40"/>
      <c r="AP501" s="40"/>
      <c r="AQ501" s="40"/>
      <c r="AR501" s="40"/>
      <c r="AS501" s="40"/>
      <c r="AT501" s="40"/>
      <c r="AU501" s="40"/>
      <c r="AV501" s="40"/>
      <c r="AW501" s="40"/>
      <c r="AX501" s="40"/>
      <c r="AY501" s="40"/>
      <c r="AZ501" s="40"/>
      <c r="BA501" s="40"/>
      <c r="BB501" s="40"/>
      <c r="BC501" s="40"/>
      <c r="BD501" s="40"/>
      <c r="BE501" s="40"/>
      <c r="BF501" s="40"/>
      <c r="BG501" s="40"/>
      <c r="BH501" s="40"/>
      <c r="BI501" s="40"/>
      <c r="BJ501" s="40"/>
      <c r="BK501" s="40"/>
      <c r="BL501" s="40"/>
      <c r="BM501" s="40"/>
      <c r="BN501" s="40"/>
      <c r="BO501" s="40"/>
      <c r="BP501" s="40"/>
      <c r="BQ501" s="40"/>
      <c r="BR501" s="40"/>
      <c r="BS501" s="40"/>
      <c r="BT501" s="40"/>
      <c r="BU501" s="40"/>
      <c r="BV501" s="40"/>
      <c r="BW501" s="40"/>
      <c r="BX501" s="40"/>
      <c r="BY501" s="40"/>
      <c r="BZ501" s="40"/>
      <c r="CA501" s="40"/>
      <c r="CB501" s="40"/>
      <c r="CC501" s="40"/>
      <c r="CD501" s="40"/>
      <c r="CE501" s="40"/>
      <c r="CF501" s="40"/>
      <c r="CG501" s="40"/>
      <c r="CH501" s="40"/>
      <c r="CI501" s="40"/>
      <c r="CJ501" s="40"/>
      <c r="CK501" s="40"/>
      <c r="CL501" s="40"/>
      <c r="CM501" s="40"/>
      <c r="CN501" s="40"/>
      <c r="CO501" s="40"/>
      <c r="CP501" s="40"/>
      <c r="CQ501" s="40"/>
      <c r="CR501" s="40"/>
      <c r="CS501" s="40"/>
      <c r="CT501" s="40"/>
      <c r="CU501" s="40"/>
      <c r="CV501" s="40"/>
      <c r="CW501" s="40"/>
      <c r="CX501" s="40"/>
      <c r="CY501" s="40"/>
      <c r="CZ501" s="40"/>
      <c r="DA501" s="40"/>
      <c r="DB501" s="40"/>
      <c r="DC501" s="40"/>
    </row>
    <row r="502" spans="2:107" s="5" customFormat="1" ht="30" customHeight="1" x14ac:dyDescent="0.2">
      <c r="B502" s="83"/>
      <c r="C502" s="86"/>
      <c r="D502" s="87"/>
      <c r="E502" s="89"/>
      <c r="F502" s="117"/>
      <c r="G502" s="118"/>
      <c r="H502" s="91"/>
      <c r="I502" s="94"/>
      <c r="J502" s="95"/>
      <c r="K502" s="81"/>
      <c r="L502" s="100"/>
      <c r="M502" s="101"/>
      <c r="N502" s="101"/>
      <c r="O502" s="102" t="str">
        <f t="shared" si="64"/>
        <v/>
      </c>
      <c r="P502" s="100"/>
      <c r="Q502" s="101"/>
      <c r="R502" s="101"/>
      <c r="S502" s="102" t="str">
        <f t="shared" si="65"/>
        <v/>
      </c>
      <c r="T502" s="104" t="str">
        <f t="shared" si="66"/>
        <v/>
      </c>
      <c r="U502" s="105" t="str">
        <f t="shared" si="67"/>
        <v xml:space="preserve">   </v>
      </c>
      <c r="V502" s="106" t="str">
        <f>IF(E502=0," ",IF(E502="H",IF(H502&lt;2000,VLOOKUP(K502,Minimas!$A$15:$G$29,7),IF(AND(H502&gt;1999,H502&lt;2003),VLOOKUP(K502,Minimas!$A$15:$G$29,6),IF(AND(H502&gt;2002,H502&lt;2005),VLOOKUP(K502,Minimas!$A$15:$G$29,5),IF(AND(H502&gt;2004,H502&lt;2007),VLOOKUP(K502,Minimas!$A$15:$G$29,4),VLOOKUP(K502,Minimas!$A$15:$G$29,3))))),IF(H502&lt;2000,VLOOKUP(K502,Minimas!$H$15:$N$29,7),IF(AND(H502&gt;1999,H502&lt;2003),VLOOKUP(K502,Minimas!$H$15:$N$29,6),IF(AND(H502&gt;2002,H502&lt;2005),VLOOKUP(K502,Minimas!$H$15:$N$29,5),IF(AND(H502&gt;2004,H502&lt;2007),VLOOKUP(K502,Minimas!$H$15:$N$29,4),VLOOKUP(K502,Minimas!$H$15:$N$29,3)))))))</f>
        <v xml:space="preserve"> </v>
      </c>
      <c r="W502" s="107" t="str">
        <f t="shared" si="68"/>
        <v/>
      </c>
      <c r="X502" s="42"/>
      <c r="Y502" s="42"/>
      <c r="AB502" s="113" t="e">
        <f>T502-HLOOKUP(V502,Minimas!$C$3:$CD$12,2,FALSE)</f>
        <v>#VALUE!</v>
      </c>
      <c r="AC502" s="113" t="e">
        <f>T502-HLOOKUP(V502,Minimas!$C$3:$CD$12,3,FALSE)</f>
        <v>#VALUE!</v>
      </c>
      <c r="AD502" s="113" t="e">
        <f>T502-HLOOKUP(V502,Minimas!$C$3:$CD$12,4,FALSE)</f>
        <v>#VALUE!</v>
      </c>
      <c r="AE502" s="113" t="e">
        <f>T502-HLOOKUP(V502,Minimas!$C$3:$CD$12,5,FALSE)</f>
        <v>#VALUE!</v>
      </c>
      <c r="AF502" s="113" t="e">
        <f>T502-HLOOKUP(V502,Minimas!$C$3:$CD$12,6,FALSE)</f>
        <v>#VALUE!</v>
      </c>
      <c r="AG502" s="113" t="e">
        <f>T502-HLOOKUP(V502,Minimas!$C$3:$CD$12,7,FALSE)</f>
        <v>#VALUE!</v>
      </c>
      <c r="AH502" s="113" t="e">
        <f>T502-HLOOKUP(V502,Minimas!$C$3:$CD$12,8,FALSE)</f>
        <v>#VALUE!</v>
      </c>
      <c r="AI502" s="113" t="e">
        <f>T502-HLOOKUP(V502,Minimas!$C$3:$CD$12,9,FALSE)</f>
        <v>#VALUE!</v>
      </c>
      <c r="AJ502" s="113" t="e">
        <f>T502-HLOOKUP(V502,Minimas!$C$3:$CD$12,10,FALSE)</f>
        <v>#VALUE!</v>
      </c>
      <c r="AK502" s="114" t="str">
        <f t="shared" si="69"/>
        <v xml:space="preserve"> </v>
      </c>
      <c r="AL502" s="114"/>
      <c r="AM502" s="114" t="str">
        <f t="shared" si="70"/>
        <v xml:space="preserve"> </v>
      </c>
      <c r="AN502" s="114" t="str">
        <f t="shared" si="71"/>
        <v xml:space="preserve"> </v>
      </c>
      <c r="AO502" s="40"/>
      <c r="AP502" s="40"/>
      <c r="AQ502" s="40"/>
      <c r="AR502" s="40"/>
      <c r="AS502" s="40"/>
      <c r="AT502" s="40"/>
      <c r="AU502" s="40"/>
      <c r="AV502" s="40"/>
      <c r="AW502" s="40"/>
      <c r="AX502" s="40"/>
      <c r="AY502" s="40"/>
      <c r="AZ502" s="40"/>
      <c r="BA502" s="40"/>
      <c r="BB502" s="40"/>
      <c r="BC502" s="40"/>
      <c r="BD502" s="40"/>
      <c r="BE502" s="40"/>
      <c r="BF502" s="40"/>
      <c r="BG502" s="40"/>
      <c r="BH502" s="40"/>
      <c r="BI502" s="40"/>
      <c r="BJ502" s="40"/>
      <c r="BK502" s="40"/>
      <c r="BL502" s="40"/>
      <c r="BM502" s="40"/>
      <c r="BN502" s="40"/>
      <c r="BO502" s="40"/>
      <c r="BP502" s="40"/>
      <c r="BQ502" s="40"/>
      <c r="BR502" s="40"/>
      <c r="BS502" s="40"/>
      <c r="BT502" s="40"/>
      <c r="BU502" s="40"/>
      <c r="BV502" s="40"/>
      <c r="BW502" s="40"/>
      <c r="BX502" s="40"/>
      <c r="BY502" s="40"/>
      <c r="BZ502" s="40"/>
      <c r="CA502" s="40"/>
      <c r="CB502" s="40"/>
      <c r="CC502" s="40"/>
      <c r="CD502" s="40"/>
      <c r="CE502" s="40"/>
      <c r="CF502" s="40"/>
      <c r="CG502" s="40"/>
      <c r="CH502" s="40"/>
      <c r="CI502" s="40"/>
      <c r="CJ502" s="40"/>
      <c r="CK502" s="40"/>
      <c r="CL502" s="40"/>
      <c r="CM502" s="40"/>
      <c r="CN502" s="40"/>
      <c r="CO502" s="40"/>
      <c r="CP502" s="40"/>
      <c r="CQ502" s="40"/>
      <c r="CR502" s="40"/>
      <c r="CS502" s="40"/>
      <c r="CT502" s="40"/>
      <c r="CU502" s="40"/>
      <c r="CV502" s="40"/>
      <c r="CW502" s="40"/>
      <c r="CX502" s="40"/>
      <c r="CY502" s="40"/>
      <c r="CZ502" s="40"/>
      <c r="DA502" s="40"/>
      <c r="DB502" s="40"/>
      <c r="DC502" s="40"/>
    </row>
    <row r="503" spans="2:107" s="5" customFormat="1" ht="30" customHeight="1" x14ac:dyDescent="0.2">
      <c r="B503" s="83"/>
      <c r="C503" s="86"/>
      <c r="D503" s="87"/>
      <c r="E503" s="89"/>
      <c r="F503" s="117"/>
      <c r="G503" s="118"/>
      <c r="H503" s="91"/>
      <c r="I503" s="94"/>
      <c r="J503" s="95"/>
      <c r="K503" s="81"/>
      <c r="L503" s="100"/>
      <c r="M503" s="101"/>
      <c r="N503" s="101"/>
      <c r="O503" s="102" t="str">
        <f t="shared" si="64"/>
        <v/>
      </c>
      <c r="P503" s="100"/>
      <c r="Q503" s="101"/>
      <c r="R503" s="101"/>
      <c r="S503" s="102" t="str">
        <f t="shared" si="65"/>
        <v/>
      </c>
      <c r="T503" s="104" t="str">
        <f t="shared" si="66"/>
        <v/>
      </c>
      <c r="U503" s="105" t="str">
        <f t="shared" si="67"/>
        <v xml:space="preserve">   </v>
      </c>
      <c r="V503" s="106" t="str">
        <f>IF(E503=0," ",IF(E503="H",IF(H503&lt;2000,VLOOKUP(K503,Minimas!$A$15:$G$29,7),IF(AND(H503&gt;1999,H503&lt;2003),VLOOKUP(K503,Minimas!$A$15:$G$29,6),IF(AND(H503&gt;2002,H503&lt;2005),VLOOKUP(K503,Minimas!$A$15:$G$29,5),IF(AND(H503&gt;2004,H503&lt;2007),VLOOKUP(K503,Minimas!$A$15:$G$29,4),VLOOKUP(K503,Minimas!$A$15:$G$29,3))))),IF(H503&lt;2000,VLOOKUP(K503,Minimas!$H$15:$N$29,7),IF(AND(H503&gt;1999,H503&lt;2003),VLOOKUP(K503,Minimas!$H$15:$N$29,6),IF(AND(H503&gt;2002,H503&lt;2005),VLOOKUP(K503,Minimas!$H$15:$N$29,5),IF(AND(H503&gt;2004,H503&lt;2007),VLOOKUP(K503,Minimas!$H$15:$N$29,4),VLOOKUP(K503,Minimas!$H$15:$N$29,3)))))))</f>
        <v xml:space="preserve"> </v>
      </c>
      <c r="W503" s="107" t="str">
        <f t="shared" si="68"/>
        <v/>
      </c>
      <c r="X503" s="42"/>
      <c r="Y503" s="42"/>
      <c r="AB503" s="113" t="e">
        <f>T503-HLOOKUP(V503,Minimas!$C$3:$CD$12,2,FALSE)</f>
        <v>#VALUE!</v>
      </c>
      <c r="AC503" s="113" t="e">
        <f>T503-HLOOKUP(V503,Minimas!$C$3:$CD$12,3,FALSE)</f>
        <v>#VALUE!</v>
      </c>
      <c r="AD503" s="113" t="e">
        <f>T503-HLOOKUP(V503,Minimas!$C$3:$CD$12,4,FALSE)</f>
        <v>#VALUE!</v>
      </c>
      <c r="AE503" s="113" t="e">
        <f>T503-HLOOKUP(V503,Minimas!$C$3:$CD$12,5,FALSE)</f>
        <v>#VALUE!</v>
      </c>
      <c r="AF503" s="113" t="e">
        <f>T503-HLOOKUP(V503,Minimas!$C$3:$CD$12,6,FALSE)</f>
        <v>#VALUE!</v>
      </c>
      <c r="AG503" s="113" t="e">
        <f>T503-HLOOKUP(V503,Minimas!$C$3:$CD$12,7,FALSE)</f>
        <v>#VALUE!</v>
      </c>
      <c r="AH503" s="113" t="e">
        <f>T503-HLOOKUP(V503,Minimas!$C$3:$CD$12,8,FALSE)</f>
        <v>#VALUE!</v>
      </c>
      <c r="AI503" s="113" t="e">
        <f>T503-HLOOKUP(V503,Minimas!$C$3:$CD$12,9,FALSE)</f>
        <v>#VALUE!</v>
      </c>
      <c r="AJ503" s="113" t="e">
        <f>T503-HLOOKUP(V503,Minimas!$C$3:$CD$12,10,FALSE)</f>
        <v>#VALUE!</v>
      </c>
      <c r="AK503" s="114" t="str">
        <f t="shared" si="69"/>
        <v xml:space="preserve"> </v>
      </c>
      <c r="AL503" s="114"/>
      <c r="AM503" s="114" t="str">
        <f t="shared" si="70"/>
        <v xml:space="preserve"> </v>
      </c>
      <c r="AN503" s="114" t="str">
        <f t="shared" si="71"/>
        <v xml:space="preserve"> </v>
      </c>
      <c r="AO503" s="40"/>
      <c r="AP503" s="40"/>
      <c r="AQ503" s="40"/>
      <c r="AR503" s="40"/>
      <c r="AS503" s="40"/>
      <c r="AT503" s="40"/>
      <c r="AU503" s="40"/>
      <c r="AV503" s="40"/>
      <c r="AW503" s="40"/>
      <c r="AX503" s="40"/>
      <c r="AY503" s="40"/>
      <c r="AZ503" s="40"/>
      <c r="BA503" s="40"/>
      <c r="BB503" s="40"/>
      <c r="BC503" s="40"/>
      <c r="BD503" s="40"/>
      <c r="BE503" s="40"/>
      <c r="BF503" s="40"/>
      <c r="BG503" s="40"/>
      <c r="BH503" s="40"/>
      <c r="BI503" s="40"/>
      <c r="BJ503" s="40"/>
      <c r="BK503" s="40"/>
      <c r="BL503" s="40"/>
      <c r="BM503" s="40"/>
      <c r="BN503" s="40"/>
      <c r="BO503" s="40"/>
      <c r="BP503" s="40"/>
      <c r="BQ503" s="40"/>
      <c r="BR503" s="40"/>
      <c r="BS503" s="40"/>
      <c r="BT503" s="40"/>
      <c r="BU503" s="40"/>
      <c r="BV503" s="40"/>
      <c r="BW503" s="40"/>
      <c r="BX503" s="40"/>
      <c r="BY503" s="40"/>
      <c r="BZ503" s="40"/>
      <c r="CA503" s="40"/>
      <c r="CB503" s="40"/>
      <c r="CC503" s="40"/>
      <c r="CD503" s="40"/>
      <c r="CE503" s="40"/>
      <c r="CF503" s="40"/>
      <c r="CG503" s="40"/>
      <c r="CH503" s="40"/>
      <c r="CI503" s="40"/>
      <c r="CJ503" s="40"/>
      <c r="CK503" s="40"/>
      <c r="CL503" s="40"/>
      <c r="CM503" s="40"/>
      <c r="CN503" s="40"/>
      <c r="CO503" s="40"/>
      <c r="CP503" s="40"/>
      <c r="CQ503" s="40"/>
      <c r="CR503" s="40"/>
      <c r="CS503" s="40"/>
      <c r="CT503" s="40"/>
      <c r="CU503" s="40"/>
      <c r="CV503" s="40"/>
      <c r="CW503" s="40"/>
      <c r="CX503" s="40"/>
      <c r="CY503" s="40"/>
      <c r="CZ503" s="40"/>
      <c r="DA503" s="40"/>
      <c r="DB503" s="40"/>
      <c r="DC503" s="40"/>
    </row>
    <row r="504" spans="2:107" s="5" customFormat="1" ht="30" customHeight="1" x14ac:dyDescent="0.2">
      <c r="B504" s="83"/>
      <c r="C504" s="86"/>
      <c r="D504" s="87"/>
      <c r="E504" s="89"/>
      <c r="F504" s="117"/>
      <c r="G504" s="118"/>
      <c r="H504" s="91"/>
      <c r="I504" s="94"/>
      <c r="J504" s="95"/>
      <c r="K504" s="81"/>
      <c r="L504" s="100"/>
      <c r="M504" s="101"/>
      <c r="N504" s="101"/>
      <c r="O504" s="102" t="str">
        <f t="shared" si="64"/>
        <v/>
      </c>
      <c r="P504" s="100"/>
      <c r="Q504" s="101"/>
      <c r="R504" s="101"/>
      <c r="S504" s="102" t="str">
        <f t="shared" si="65"/>
        <v/>
      </c>
      <c r="T504" s="104" t="str">
        <f t="shared" si="66"/>
        <v/>
      </c>
      <c r="U504" s="105" t="str">
        <f t="shared" si="67"/>
        <v xml:space="preserve">   </v>
      </c>
      <c r="V504" s="106" t="str">
        <f>IF(E504=0," ",IF(E504="H",IF(H504&lt;2000,VLOOKUP(K504,Minimas!$A$15:$G$29,7),IF(AND(H504&gt;1999,H504&lt;2003),VLOOKUP(K504,Minimas!$A$15:$G$29,6),IF(AND(H504&gt;2002,H504&lt;2005),VLOOKUP(K504,Minimas!$A$15:$G$29,5),IF(AND(H504&gt;2004,H504&lt;2007),VLOOKUP(K504,Minimas!$A$15:$G$29,4),VLOOKUP(K504,Minimas!$A$15:$G$29,3))))),IF(H504&lt;2000,VLOOKUP(K504,Minimas!$H$15:$N$29,7),IF(AND(H504&gt;1999,H504&lt;2003),VLOOKUP(K504,Minimas!$H$15:$N$29,6),IF(AND(H504&gt;2002,H504&lt;2005),VLOOKUP(K504,Minimas!$H$15:$N$29,5),IF(AND(H504&gt;2004,H504&lt;2007),VLOOKUP(K504,Minimas!$H$15:$N$29,4),VLOOKUP(K504,Minimas!$H$15:$N$29,3)))))))</f>
        <v xml:space="preserve"> </v>
      </c>
      <c r="W504" s="107" t="str">
        <f t="shared" si="68"/>
        <v/>
      </c>
      <c r="X504" s="42"/>
      <c r="Y504" s="42"/>
      <c r="AB504" s="113" t="e">
        <f>T504-HLOOKUP(V504,Minimas!$C$3:$CD$12,2,FALSE)</f>
        <v>#VALUE!</v>
      </c>
      <c r="AC504" s="113" t="e">
        <f>T504-HLOOKUP(V504,Minimas!$C$3:$CD$12,3,FALSE)</f>
        <v>#VALUE!</v>
      </c>
      <c r="AD504" s="113" t="e">
        <f>T504-HLOOKUP(V504,Minimas!$C$3:$CD$12,4,FALSE)</f>
        <v>#VALUE!</v>
      </c>
      <c r="AE504" s="113" t="e">
        <f>T504-HLOOKUP(V504,Minimas!$C$3:$CD$12,5,FALSE)</f>
        <v>#VALUE!</v>
      </c>
      <c r="AF504" s="113" t="e">
        <f>T504-HLOOKUP(V504,Minimas!$C$3:$CD$12,6,FALSE)</f>
        <v>#VALUE!</v>
      </c>
      <c r="AG504" s="113" t="e">
        <f>T504-HLOOKUP(V504,Minimas!$C$3:$CD$12,7,FALSE)</f>
        <v>#VALUE!</v>
      </c>
      <c r="AH504" s="113" t="e">
        <f>T504-HLOOKUP(V504,Minimas!$C$3:$CD$12,8,FALSE)</f>
        <v>#VALUE!</v>
      </c>
      <c r="AI504" s="113" t="e">
        <f>T504-HLOOKUP(V504,Minimas!$C$3:$CD$12,9,FALSE)</f>
        <v>#VALUE!</v>
      </c>
      <c r="AJ504" s="113" t="e">
        <f>T504-HLOOKUP(V504,Minimas!$C$3:$CD$12,10,FALSE)</f>
        <v>#VALUE!</v>
      </c>
      <c r="AK504" s="114" t="str">
        <f t="shared" si="69"/>
        <v xml:space="preserve"> </v>
      </c>
      <c r="AL504" s="114"/>
      <c r="AM504" s="114" t="str">
        <f t="shared" si="70"/>
        <v xml:space="preserve"> </v>
      </c>
      <c r="AN504" s="114" t="str">
        <f t="shared" si="71"/>
        <v xml:space="preserve"> </v>
      </c>
      <c r="AO504" s="40"/>
      <c r="AP504" s="40"/>
      <c r="AQ504" s="40"/>
      <c r="AR504" s="40"/>
      <c r="AS504" s="40"/>
      <c r="AT504" s="40"/>
      <c r="AU504" s="40"/>
      <c r="AV504" s="40"/>
      <c r="AW504" s="40"/>
      <c r="AX504" s="40"/>
      <c r="AY504" s="40"/>
      <c r="AZ504" s="40"/>
      <c r="BA504" s="40"/>
      <c r="BB504" s="40"/>
      <c r="BC504" s="40"/>
      <c r="BD504" s="40"/>
      <c r="BE504" s="40"/>
      <c r="BF504" s="40"/>
      <c r="BG504" s="40"/>
      <c r="BH504" s="40"/>
      <c r="BI504" s="40"/>
      <c r="BJ504" s="40"/>
      <c r="BK504" s="40"/>
      <c r="BL504" s="40"/>
      <c r="BM504" s="40"/>
      <c r="BN504" s="40"/>
      <c r="BO504" s="40"/>
      <c r="BP504" s="40"/>
      <c r="BQ504" s="40"/>
      <c r="BR504" s="40"/>
      <c r="BS504" s="40"/>
      <c r="BT504" s="40"/>
      <c r="BU504" s="40"/>
      <c r="BV504" s="40"/>
      <c r="BW504" s="40"/>
      <c r="BX504" s="40"/>
      <c r="BY504" s="40"/>
      <c r="BZ504" s="40"/>
      <c r="CA504" s="40"/>
      <c r="CB504" s="40"/>
      <c r="CC504" s="40"/>
      <c r="CD504" s="40"/>
      <c r="CE504" s="40"/>
      <c r="CF504" s="40"/>
      <c r="CG504" s="40"/>
      <c r="CH504" s="40"/>
      <c r="CI504" s="40"/>
      <c r="CJ504" s="40"/>
      <c r="CK504" s="40"/>
      <c r="CL504" s="40"/>
      <c r="CM504" s="40"/>
      <c r="CN504" s="40"/>
      <c r="CO504" s="40"/>
      <c r="CP504" s="40"/>
      <c r="CQ504" s="40"/>
      <c r="CR504" s="40"/>
      <c r="CS504" s="40"/>
      <c r="CT504" s="40"/>
      <c r="CU504" s="40"/>
      <c r="CV504" s="40"/>
      <c r="CW504" s="40"/>
      <c r="CX504" s="40"/>
      <c r="CY504" s="40"/>
      <c r="CZ504" s="40"/>
      <c r="DA504" s="40"/>
      <c r="DB504" s="40"/>
      <c r="DC504" s="40"/>
    </row>
    <row r="505" spans="2:107" s="5" customFormat="1" ht="30" customHeight="1" x14ac:dyDescent="0.2">
      <c r="B505" s="83"/>
      <c r="C505" s="86"/>
      <c r="D505" s="87"/>
      <c r="E505" s="89"/>
      <c r="F505" s="117"/>
      <c r="G505" s="118"/>
      <c r="H505" s="91"/>
      <c r="I505" s="94"/>
      <c r="J505" s="95"/>
      <c r="K505" s="81"/>
      <c r="L505" s="100"/>
      <c r="M505" s="101"/>
      <c r="N505" s="101"/>
      <c r="O505" s="102" t="str">
        <f t="shared" si="64"/>
        <v/>
      </c>
      <c r="P505" s="100"/>
      <c r="Q505" s="101"/>
      <c r="R505" s="101"/>
      <c r="S505" s="102" t="str">
        <f t="shared" si="65"/>
        <v/>
      </c>
      <c r="T505" s="104" t="str">
        <f t="shared" si="66"/>
        <v/>
      </c>
      <c r="U505" s="105" t="str">
        <f t="shared" si="67"/>
        <v xml:space="preserve">   </v>
      </c>
      <c r="V505" s="106" t="str">
        <f>IF(E505=0," ",IF(E505="H",IF(H505&lt;2000,VLOOKUP(K505,Minimas!$A$15:$G$29,7),IF(AND(H505&gt;1999,H505&lt;2003),VLOOKUP(K505,Minimas!$A$15:$G$29,6),IF(AND(H505&gt;2002,H505&lt;2005),VLOOKUP(K505,Minimas!$A$15:$G$29,5),IF(AND(H505&gt;2004,H505&lt;2007),VLOOKUP(K505,Minimas!$A$15:$G$29,4),VLOOKUP(K505,Minimas!$A$15:$G$29,3))))),IF(H505&lt;2000,VLOOKUP(K505,Minimas!$H$15:$N$29,7),IF(AND(H505&gt;1999,H505&lt;2003),VLOOKUP(K505,Minimas!$H$15:$N$29,6),IF(AND(H505&gt;2002,H505&lt;2005),VLOOKUP(K505,Minimas!$H$15:$N$29,5),IF(AND(H505&gt;2004,H505&lt;2007),VLOOKUP(K505,Minimas!$H$15:$N$29,4),VLOOKUP(K505,Minimas!$H$15:$N$29,3)))))))</f>
        <v xml:space="preserve"> </v>
      </c>
      <c r="W505" s="107" t="str">
        <f t="shared" si="68"/>
        <v/>
      </c>
      <c r="X505" s="42"/>
      <c r="Y505" s="42"/>
      <c r="AB505" s="113" t="e">
        <f>T505-HLOOKUP(V505,Minimas!$C$3:$CD$12,2,FALSE)</f>
        <v>#VALUE!</v>
      </c>
      <c r="AC505" s="113" t="e">
        <f>T505-HLOOKUP(V505,Minimas!$C$3:$CD$12,3,FALSE)</f>
        <v>#VALUE!</v>
      </c>
      <c r="AD505" s="113" t="e">
        <f>T505-HLOOKUP(V505,Minimas!$C$3:$CD$12,4,FALSE)</f>
        <v>#VALUE!</v>
      </c>
      <c r="AE505" s="113" t="e">
        <f>T505-HLOOKUP(V505,Minimas!$C$3:$CD$12,5,FALSE)</f>
        <v>#VALUE!</v>
      </c>
      <c r="AF505" s="113" t="e">
        <f>T505-HLOOKUP(V505,Minimas!$C$3:$CD$12,6,FALSE)</f>
        <v>#VALUE!</v>
      </c>
      <c r="AG505" s="113" t="e">
        <f>T505-HLOOKUP(V505,Minimas!$C$3:$CD$12,7,FALSE)</f>
        <v>#VALUE!</v>
      </c>
      <c r="AH505" s="113" t="e">
        <f>T505-HLOOKUP(V505,Minimas!$C$3:$CD$12,8,FALSE)</f>
        <v>#VALUE!</v>
      </c>
      <c r="AI505" s="113" t="e">
        <f>T505-HLOOKUP(V505,Minimas!$C$3:$CD$12,9,FALSE)</f>
        <v>#VALUE!</v>
      </c>
      <c r="AJ505" s="113" t="e">
        <f>T505-HLOOKUP(V505,Minimas!$C$3:$CD$12,10,FALSE)</f>
        <v>#VALUE!</v>
      </c>
      <c r="AK505" s="114" t="str">
        <f t="shared" si="69"/>
        <v xml:space="preserve"> </v>
      </c>
      <c r="AL505" s="114"/>
      <c r="AM505" s="114" t="str">
        <f t="shared" si="70"/>
        <v xml:space="preserve"> </v>
      </c>
      <c r="AN505" s="114" t="str">
        <f t="shared" si="71"/>
        <v xml:space="preserve"> </v>
      </c>
      <c r="AO505" s="40"/>
      <c r="AP505" s="40"/>
      <c r="AQ505" s="40"/>
      <c r="AR505" s="40"/>
      <c r="AS505" s="40"/>
      <c r="AT505" s="40"/>
      <c r="AU505" s="40"/>
      <c r="AV505" s="40"/>
      <c r="AW505" s="40"/>
      <c r="AX505" s="40"/>
      <c r="AY505" s="40"/>
      <c r="AZ505" s="40"/>
      <c r="BA505" s="40"/>
      <c r="BB505" s="40"/>
      <c r="BC505" s="40"/>
      <c r="BD505" s="40"/>
      <c r="BE505" s="40"/>
      <c r="BF505" s="40"/>
      <c r="BG505" s="40"/>
      <c r="BH505" s="40"/>
      <c r="BI505" s="40"/>
      <c r="BJ505" s="40"/>
      <c r="BK505" s="40"/>
      <c r="BL505" s="40"/>
      <c r="BM505" s="40"/>
      <c r="BN505" s="40"/>
      <c r="BO505" s="40"/>
      <c r="BP505" s="40"/>
      <c r="BQ505" s="40"/>
      <c r="BR505" s="40"/>
      <c r="BS505" s="40"/>
      <c r="BT505" s="40"/>
      <c r="BU505" s="40"/>
      <c r="BV505" s="40"/>
      <c r="BW505" s="40"/>
      <c r="BX505" s="40"/>
      <c r="BY505" s="40"/>
      <c r="BZ505" s="40"/>
      <c r="CA505" s="40"/>
      <c r="CB505" s="40"/>
      <c r="CC505" s="40"/>
      <c r="CD505" s="40"/>
      <c r="CE505" s="40"/>
      <c r="CF505" s="40"/>
      <c r="CG505" s="40"/>
      <c r="CH505" s="40"/>
      <c r="CI505" s="40"/>
      <c r="CJ505" s="40"/>
      <c r="CK505" s="40"/>
      <c r="CL505" s="40"/>
      <c r="CM505" s="40"/>
      <c r="CN505" s="40"/>
      <c r="CO505" s="40"/>
      <c r="CP505" s="40"/>
      <c r="CQ505" s="40"/>
      <c r="CR505" s="40"/>
      <c r="CS505" s="40"/>
      <c r="CT505" s="40"/>
      <c r="CU505" s="40"/>
      <c r="CV505" s="40"/>
      <c r="CW505" s="40"/>
      <c r="CX505" s="40"/>
      <c r="CY505" s="40"/>
      <c r="CZ505" s="40"/>
      <c r="DA505" s="40"/>
      <c r="DB505" s="40"/>
      <c r="DC505" s="40"/>
    </row>
    <row r="506" spans="2:107" s="5" customFormat="1" ht="30" customHeight="1" x14ac:dyDescent="0.2">
      <c r="B506" s="83"/>
      <c r="C506" s="86"/>
      <c r="D506" s="87"/>
      <c r="E506" s="89"/>
      <c r="F506" s="117"/>
      <c r="G506" s="118"/>
      <c r="H506" s="91"/>
      <c r="I506" s="94"/>
      <c r="J506" s="95"/>
      <c r="K506" s="81"/>
      <c r="L506" s="100"/>
      <c r="M506" s="101"/>
      <c r="N506" s="101"/>
      <c r="O506" s="102" t="str">
        <f t="shared" si="64"/>
        <v/>
      </c>
      <c r="P506" s="100"/>
      <c r="Q506" s="101"/>
      <c r="R506" s="101"/>
      <c r="S506" s="102" t="str">
        <f t="shared" si="65"/>
        <v/>
      </c>
      <c r="T506" s="104" t="str">
        <f t="shared" si="66"/>
        <v/>
      </c>
      <c r="U506" s="105" t="str">
        <f t="shared" si="67"/>
        <v xml:space="preserve">   </v>
      </c>
      <c r="V506" s="106" t="str">
        <f>IF(E506=0," ",IF(E506="H",IF(H506&lt;2000,VLOOKUP(K506,Minimas!$A$15:$G$29,7),IF(AND(H506&gt;1999,H506&lt;2003),VLOOKUP(K506,Minimas!$A$15:$G$29,6),IF(AND(H506&gt;2002,H506&lt;2005),VLOOKUP(K506,Minimas!$A$15:$G$29,5),IF(AND(H506&gt;2004,H506&lt;2007),VLOOKUP(K506,Minimas!$A$15:$G$29,4),VLOOKUP(K506,Minimas!$A$15:$G$29,3))))),IF(H506&lt;2000,VLOOKUP(K506,Minimas!$H$15:$N$29,7),IF(AND(H506&gt;1999,H506&lt;2003),VLOOKUP(K506,Minimas!$H$15:$N$29,6),IF(AND(H506&gt;2002,H506&lt;2005),VLOOKUP(K506,Minimas!$H$15:$N$29,5),IF(AND(H506&gt;2004,H506&lt;2007),VLOOKUP(K506,Minimas!$H$15:$N$29,4),VLOOKUP(K506,Minimas!$H$15:$N$29,3)))))))</f>
        <v xml:space="preserve"> </v>
      </c>
      <c r="W506" s="107" t="str">
        <f t="shared" si="68"/>
        <v/>
      </c>
      <c r="X506" s="42"/>
      <c r="Y506" s="42"/>
      <c r="AB506" s="113" t="e">
        <f>T506-HLOOKUP(V506,Minimas!$C$3:$CD$12,2,FALSE)</f>
        <v>#VALUE!</v>
      </c>
      <c r="AC506" s="113" t="e">
        <f>T506-HLOOKUP(V506,Minimas!$C$3:$CD$12,3,FALSE)</f>
        <v>#VALUE!</v>
      </c>
      <c r="AD506" s="113" t="e">
        <f>T506-HLOOKUP(V506,Minimas!$C$3:$CD$12,4,FALSE)</f>
        <v>#VALUE!</v>
      </c>
      <c r="AE506" s="113" t="e">
        <f>T506-HLOOKUP(V506,Minimas!$C$3:$CD$12,5,FALSE)</f>
        <v>#VALUE!</v>
      </c>
      <c r="AF506" s="113" t="e">
        <f>T506-HLOOKUP(V506,Minimas!$C$3:$CD$12,6,FALSE)</f>
        <v>#VALUE!</v>
      </c>
      <c r="AG506" s="113" t="e">
        <f>T506-HLOOKUP(V506,Minimas!$C$3:$CD$12,7,FALSE)</f>
        <v>#VALUE!</v>
      </c>
      <c r="AH506" s="113" t="e">
        <f>T506-HLOOKUP(V506,Minimas!$C$3:$CD$12,8,FALSE)</f>
        <v>#VALUE!</v>
      </c>
      <c r="AI506" s="113" t="e">
        <f>T506-HLOOKUP(V506,Minimas!$C$3:$CD$12,9,FALSE)</f>
        <v>#VALUE!</v>
      </c>
      <c r="AJ506" s="113" t="e">
        <f>T506-HLOOKUP(V506,Minimas!$C$3:$CD$12,10,FALSE)</f>
        <v>#VALUE!</v>
      </c>
      <c r="AK506" s="114" t="str">
        <f t="shared" si="69"/>
        <v xml:space="preserve"> </v>
      </c>
      <c r="AL506" s="114"/>
      <c r="AM506" s="114" t="str">
        <f t="shared" si="70"/>
        <v xml:space="preserve"> </v>
      </c>
      <c r="AN506" s="114" t="str">
        <f t="shared" si="71"/>
        <v xml:space="preserve"> </v>
      </c>
      <c r="AO506" s="40"/>
      <c r="AP506" s="40"/>
      <c r="AQ506" s="40"/>
      <c r="AR506" s="40"/>
      <c r="AS506" s="40"/>
      <c r="AT506" s="40"/>
      <c r="AU506" s="40"/>
      <c r="AV506" s="40"/>
      <c r="AW506" s="40"/>
      <c r="AX506" s="40"/>
      <c r="AY506" s="40"/>
      <c r="AZ506" s="40"/>
      <c r="BA506" s="40"/>
      <c r="BB506" s="40"/>
      <c r="BC506" s="40"/>
      <c r="BD506" s="40"/>
      <c r="BE506" s="40"/>
      <c r="BF506" s="40"/>
      <c r="BG506" s="40"/>
      <c r="BH506" s="40"/>
      <c r="BI506" s="40"/>
      <c r="BJ506" s="40"/>
      <c r="BK506" s="40"/>
      <c r="BL506" s="40"/>
      <c r="BM506" s="40"/>
      <c r="BN506" s="40"/>
      <c r="BO506" s="40"/>
      <c r="BP506" s="40"/>
      <c r="BQ506" s="40"/>
      <c r="BR506" s="40"/>
      <c r="BS506" s="40"/>
      <c r="BT506" s="40"/>
      <c r="BU506" s="40"/>
      <c r="BV506" s="40"/>
      <c r="BW506" s="40"/>
      <c r="BX506" s="40"/>
      <c r="BY506" s="40"/>
      <c r="BZ506" s="40"/>
      <c r="CA506" s="40"/>
      <c r="CB506" s="40"/>
      <c r="CC506" s="40"/>
      <c r="CD506" s="40"/>
      <c r="CE506" s="40"/>
      <c r="CF506" s="40"/>
      <c r="CG506" s="40"/>
      <c r="CH506" s="40"/>
      <c r="CI506" s="40"/>
      <c r="CJ506" s="40"/>
      <c r="CK506" s="40"/>
      <c r="CL506" s="40"/>
      <c r="CM506" s="40"/>
      <c r="CN506" s="40"/>
      <c r="CO506" s="40"/>
      <c r="CP506" s="40"/>
      <c r="CQ506" s="40"/>
      <c r="CR506" s="40"/>
      <c r="CS506" s="40"/>
      <c r="CT506" s="40"/>
      <c r="CU506" s="40"/>
      <c r="CV506" s="40"/>
      <c r="CW506" s="40"/>
      <c r="CX506" s="40"/>
      <c r="CY506" s="40"/>
      <c r="CZ506" s="40"/>
      <c r="DA506" s="40"/>
      <c r="DB506" s="40"/>
      <c r="DC506" s="40"/>
    </row>
    <row r="507" spans="2:107" s="5" customFormat="1" ht="30" customHeight="1" x14ac:dyDescent="0.2">
      <c r="B507" s="83"/>
      <c r="C507" s="86"/>
      <c r="D507" s="87"/>
      <c r="E507" s="89"/>
      <c r="F507" s="117"/>
      <c r="G507" s="118"/>
      <c r="H507" s="91"/>
      <c r="I507" s="94"/>
      <c r="J507" s="95"/>
      <c r="K507" s="81"/>
      <c r="L507" s="100"/>
      <c r="M507" s="101"/>
      <c r="N507" s="101"/>
      <c r="O507" s="102" t="str">
        <f t="shared" si="64"/>
        <v/>
      </c>
      <c r="P507" s="100"/>
      <c r="Q507" s="101"/>
      <c r="R507" s="101"/>
      <c r="S507" s="102" t="str">
        <f t="shared" si="65"/>
        <v/>
      </c>
      <c r="T507" s="104" t="str">
        <f t="shared" si="66"/>
        <v/>
      </c>
      <c r="U507" s="105" t="str">
        <f t="shared" si="67"/>
        <v xml:space="preserve">   </v>
      </c>
      <c r="V507" s="106" t="str">
        <f>IF(E507=0," ",IF(E507="H",IF(H507&lt;2000,VLOOKUP(K507,Minimas!$A$15:$G$29,7),IF(AND(H507&gt;1999,H507&lt;2003),VLOOKUP(K507,Minimas!$A$15:$G$29,6),IF(AND(H507&gt;2002,H507&lt;2005),VLOOKUP(K507,Minimas!$A$15:$G$29,5),IF(AND(H507&gt;2004,H507&lt;2007),VLOOKUP(K507,Minimas!$A$15:$G$29,4),VLOOKUP(K507,Minimas!$A$15:$G$29,3))))),IF(H507&lt;2000,VLOOKUP(K507,Minimas!$H$15:$N$29,7),IF(AND(H507&gt;1999,H507&lt;2003),VLOOKUP(K507,Minimas!$H$15:$N$29,6),IF(AND(H507&gt;2002,H507&lt;2005),VLOOKUP(K507,Minimas!$H$15:$N$29,5),IF(AND(H507&gt;2004,H507&lt;2007),VLOOKUP(K507,Minimas!$H$15:$N$29,4),VLOOKUP(K507,Minimas!$H$15:$N$29,3)))))))</f>
        <v xml:space="preserve"> </v>
      </c>
      <c r="W507" s="107" t="str">
        <f t="shared" si="68"/>
        <v/>
      </c>
      <c r="X507" s="42"/>
      <c r="Y507" s="42"/>
      <c r="AB507" s="113" t="e">
        <f>T507-HLOOKUP(V507,Minimas!$C$3:$CD$12,2,FALSE)</f>
        <v>#VALUE!</v>
      </c>
      <c r="AC507" s="113" t="e">
        <f>T507-HLOOKUP(V507,Minimas!$C$3:$CD$12,3,FALSE)</f>
        <v>#VALUE!</v>
      </c>
      <c r="AD507" s="113" t="e">
        <f>T507-HLOOKUP(V507,Minimas!$C$3:$CD$12,4,FALSE)</f>
        <v>#VALUE!</v>
      </c>
      <c r="AE507" s="113" t="e">
        <f>T507-HLOOKUP(V507,Minimas!$C$3:$CD$12,5,FALSE)</f>
        <v>#VALUE!</v>
      </c>
      <c r="AF507" s="113" t="e">
        <f>T507-HLOOKUP(V507,Minimas!$C$3:$CD$12,6,FALSE)</f>
        <v>#VALUE!</v>
      </c>
      <c r="AG507" s="113" t="e">
        <f>T507-HLOOKUP(V507,Minimas!$C$3:$CD$12,7,FALSE)</f>
        <v>#VALUE!</v>
      </c>
      <c r="AH507" s="113" t="e">
        <f>T507-HLOOKUP(V507,Minimas!$C$3:$CD$12,8,FALSE)</f>
        <v>#VALUE!</v>
      </c>
      <c r="AI507" s="113" t="e">
        <f>T507-HLOOKUP(V507,Minimas!$C$3:$CD$12,9,FALSE)</f>
        <v>#VALUE!</v>
      </c>
      <c r="AJ507" s="113" t="e">
        <f>T507-HLOOKUP(V507,Minimas!$C$3:$CD$12,10,FALSE)</f>
        <v>#VALUE!</v>
      </c>
      <c r="AK507" s="114" t="str">
        <f t="shared" si="69"/>
        <v xml:space="preserve"> </v>
      </c>
      <c r="AL507" s="114"/>
      <c r="AM507" s="114" t="str">
        <f t="shared" si="70"/>
        <v xml:space="preserve"> </v>
      </c>
      <c r="AN507" s="114" t="str">
        <f t="shared" si="71"/>
        <v xml:space="preserve"> </v>
      </c>
      <c r="AO507" s="40"/>
      <c r="AP507" s="40"/>
      <c r="AQ507" s="40"/>
      <c r="AR507" s="40"/>
      <c r="AS507" s="40"/>
      <c r="AT507" s="40"/>
      <c r="AU507" s="40"/>
      <c r="AV507" s="40"/>
      <c r="AW507" s="40"/>
      <c r="AX507" s="40"/>
      <c r="AY507" s="40"/>
      <c r="AZ507" s="40"/>
      <c r="BA507" s="40"/>
      <c r="BB507" s="40"/>
      <c r="BC507" s="40"/>
      <c r="BD507" s="40"/>
      <c r="BE507" s="40"/>
      <c r="BF507" s="40"/>
      <c r="BG507" s="40"/>
      <c r="BH507" s="40"/>
      <c r="BI507" s="40"/>
      <c r="BJ507" s="40"/>
      <c r="BK507" s="40"/>
      <c r="BL507" s="40"/>
      <c r="BM507" s="40"/>
      <c r="BN507" s="40"/>
      <c r="BO507" s="40"/>
      <c r="BP507" s="40"/>
      <c r="BQ507" s="40"/>
      <c r="BR507" s="40"/>
      <c r="BS507" s="40"/>
      <c r="BT507" s="40"/>
      <c r="BU507" s="40"/>
      <c r="BV507" s="40"/>
      <c r="BW507" s="40"/>
      <c r="BX507" s="40"/>
      <c r="BY507" s="40"/>
      <c r="BZ507" s="40"/>
      <c r="CA507" s="40"/>
      <c r="CB507" s="40"/>
      <c r="CC507" s="40"/>
      <c r="CD507" s="40"/>
      <c r="CE507" s="40"/>
      <c r="CF507" s="40"/>
      <c r="CG507" s="40"/>
      <c r="CH507" s="40"/>
      <c r="CI507" s="40"/>
      <c r="CJ507" s="40"/>
      <c r="CK507" s="40"/>
      <c r="CL507" s="40"/>
      <c r="CM507" s="40"/>
      <c r="CN507" s="40"/>
      <c r="CO507" s="40"/>
      <c r="CP507" s="40"/>
      <c r="CQ507" s="40"/>
      <c r="CR507" s="40"/>
      <c r="CS507" s="40"/>
      <c r="CT507" s="40"/>
      <c r="CU507" s="40"/>
      <c r="CV507" s="40"/>
      <c r="CW507" s="40"/>
      <c r="CX507" s="40"/>
      <c r="CY507" s="40"/>
      <c r="CZ507" s="40"/>
      <c r="DA507" s="40"/>
      <c r="DB507" s="40"/>
      <c r="DC507" s="40"/>
    </row>
    <row r="508" spans="2:107" s="5" customFormat="1" ht="30" customHeight="1" thickBot="1" x14ac:dyDescent="0.25">
      <c r="B508" s="120"/>
      <c r="C508" s="121"/>
      <c r="D508" s="122"/>
      <c r="E508" s="123"/>
      <c r="F508" s="124"/>
      <c r="G508" s="125"/>
      <c r="H508" s="126"/>
      <c r="I508" s="127"/>
      <c r="J508" s="128"/>
      <c r="K508" s="129"/>
      <c r="L508" s="130"/>
      <c r="M508" s="131"/>
      <c r="N508" s="131"/>
      <c r="O508" s="132" t="str">
        <f t="shared" si="64"/>
        <v/>
      </c>
      <c r="P508" s="130"/>
      <c r="Q508" s="131"/>
      <c r="R508" s="131"/>
      <c r="S508" s="132" t="str">
        <f t="shared" si="65"/>
        <v/>
      </c>
      <c r="T508" s="133" t="str">
        <f t="shared" si="66"/>
        <v/>
      </c>
      <c r="U508" s="134" t="str">
        <f t="shared" si="67"/>
        <v xml:space="preserve">   </v>
      </c>
      <c r="V508" s="135" t="str">
        <f>IF(E508=0," ",IF(E508="H",IF(H508&lt;2000,VLOOKUP(K508,Minimas!$A$15:$G$29,7),IF(AND(H508&gt;1999,H508&lt;2003),VLOOKUP(K508,Minimas!$A$15:$G$29,6),IF(AND(H508&gt;2002,H508&lt;2005),VLOOKUP(K508,Minimas!$A$15:$G$29,5),IF(AND(H508&gt;2004,H508&lt;2007),VLOOKUP(K508,Minimas!$A$15:$G$29,4),VLOOKUP(K508,Minimas!$A$15:$G$29,3))))),IF(H508&lt;2000,VLOOKUP(K508,Minimas!$H$15:$N$29,7),IF(AND(H508&gt;1999,H508&lt;2003),VLOOKUP(K508,Minimas!$H$15:$N$29,6),IF(AND(H508&gt;2002,H508&lt;2005),VLOOKUP(K508,Minimas!$H$15:$N$29,5),IF(AND(H508&gt;2004,H508&lt;2007),VLOOKUP(K508,Minimas!$H$15:$N$29,4),VLOOKUP(K508,Minimas!$H$15:$N$29,3)))))))</f>
        <v xml:space="preserve"> </v>
      </c>
      <c r="W508" s="136" t="str">
        <f t="shared" si="68"/>
        <v/>
      </c>
      <c r="X508" s="42"/>
      <c r="Y508" s="42"/>
      <c r="AB508" s="113" t="e">
        <f>T508-HLOOKUP(V508,Minimas!$C$3:$CD$12,2,FALSE)</f>
        <v>#VALUE!</v>
      </c>
      <c r="AC508" s="113" t="e">
        <f>T508-HLOOKUP(V508,Minimas!$C$3:$CD$12,3,FALSE)</f>
        <v>#VALUE!</v>
      </c>
      <c r="AD508" s="113" t="e">
        <f>T508-HLOOKUP(V508,Minimas!$C$3:$CD$12,4,FALSE)</f>
        <v>#VALUE!</v>
      </c>
      <c r="AE508" s="113" t="e">
        <f>T508-HLOOKUP(V508,Minimas!$C$3:$CD$12,5,FALSE)</f>
        <v>#VALUE!</v>
      </c>
      <c r="AF508" s="113" t="e">
        <f>T508-HLOOKUP(V508,Minimas!$C$3:$CD$12,6,FALSE)</f>
        <v>#VALUE!</v>
      </c>
      <c r="AG508" s="113" t="e">
        <f>T508-HLOOKUP(V508,Minimas!$C$3:$CD$12,7,FALSE)</f>
        <v>#VALUE!</v>
      </c>
      <c r="AH508" s="113" t="e">
        <f>T508-HLOOKUP(V508,Minimas!$C$3:$CD$12,8,FALSE)</f>
        <v>#VALUE!</v>
      </c>
      <c r="AI508" s="113" t="e">
        <f>T508-HLOOKUP(V508,Minimas!$C$3:$CD$12,9,FALSE)</f>
        <v>#VALUE!</v>
      </c>
      <c r="AJ508" s="113" t="e">
        <f>T508-HLOOKUP(V508,Minimas!$C$3:$CD$12,10,FALSE)</f>
        <v>#VALUE!</v>
      </c>
      <c r="AK508" s="114" t="str">
        <f t="shared" si="69"/>
        <v xml:space="preserve"> </v>
      </c>
      <c r="AL508" s="114"/>
      <c r="AM508" s="114" t="str">
        <f t="shared" si="70"/>
        <v xml:space="preserve"> </v>
      </c>
      <c r="AN508" s="114" t="str">
        <f t="shared" si="71"/>
        <v xml:space="preserve"> </v>
      </c>
      <c r="AO508" s="40"/>
      <c r="AP508" s="40"/>
      <c r="AQ508" s="40"/>
      <c r="AR508" s="40"/>
      <c r="AS508" s="40"/>
      <c r="AT508" s="40"/>
      <c r="AU508" s="40"/>
      <c r="AV508" s="40"/>
      <c r="AW508" s="40"/>
      <c r="AX508" s="40"/>
      <c r="AY508" s="40"/>
      <c r="AZ508" s="40"/>
      <c r="BA508" s="40"/>
      <c r="BB508" s="40"/>
      <c r="BC508" s="40"/>
      <c r="BD508" s="40"/>
      <c r="BE508" s="40"/>
      <c r="BF508" s="40"/>
      <c r="BG508" s="40"/>
      <c r="BH508" s="40"/>
      <c r="BI508" s="40"/>
      <c r="BJ508" s="40"/>
      <c r="BK508" s="40"/>
      <c r="BL508" s="40"/>
      <c r="BM508" s="40"/>
      <c r="BN508" s="40"/>
      <c r="BO508" s="40"/>
      <c r="BP508" s="40"/>
      <c r="BQ508" s="40"/>
      <c r="BR508" s="40"/>
      <c r="BS508" s="40"/>
      <c r="BT508" s="40"/>
      <c r="BU508" s="40"/>
      <c r="BV508" s="40"/>
      <c r="BW508" s="40"/>
      <c r="BX508" s="40"/>
      <c r="BY508" s="40"/>
      <c r="BZ508" s="40"/>
      <c r="CA508" s="40"/>
      <c r="CB508" s="40"/>
      <c r="CC508" s="40"/>
      <c r="CD508" s="40"/>
      <c r="CE508" s="40"/>
      <c r="CF508" s="40"/>
      <c r="CG508" s="40"/>
      <c r="CH508" s="40"/>
      <c r="CI508" s="40"/>
      <c r="CJ508" s="40"/>
      <c r="CK508" s="40"/>
      <c r="CL508" s="40"/>
      <c r="CM508" s="40"/>
      <c r="CN508" s="40"/>
      <c r="CO508" s="40"/>
      <c r="CP508" s="40"/>
      <c r="CQ508" s="40"/>
      <c r="CR508" s="40"/>
      <c r="CS508" s="40"/>
      <c r="CT508" s="40"/>
      <c r="CU508" s="40"/>
      <c r="CV508" s="40"/>
      <c r="CW508" s="40"/>
      <c r="CX508" s="40"/>
      <c r="CY508" s="40"/>
      <c r="CZ508" s="40"/>
      <c r="DA508" s="40"/>
      <c r="DB508" s="40"/>
      <c r="DC508" s="40"/>
    </row>
    <row r="509" spans="2:107" x14ac:dyDescent="0.2">
      <c r="B509" s="137"/>
      <c r="C509" s="137"/>
      <c r="D509" s="137"/>
      <c r="E509" s="137"/>
      <c r="F509" s="137"/>
      <c r="G509" s="137"/>
      <c r="H509" s="137"/>
      <c r="I509" s="137"/>
      <c r="J509" s="138"/>
      <c r="K509" s="137"/>
      <c r="L509" s="137"/>
      <c r="M509" s="137"/>
      <c r="N509" s="137"/>
      <c r="O509" s="139"/>
      <c r="P509" s="137"/>
      <c r="Q509" s="137"/>
      <c r="R509" s="137"/>
      <c r="S509" s="139"/>
      <c r="T509" s="139"/>
      <c r="U509" s="140"/>
      <c r="V509" s="137"/>
      <c r="W509" s="137"/>
    </row>
  </sheetData>
  <mergeCells count="6">
    <mergeCell ref="F5:G5"/>
    <mergeCell ref="D2:K2"/>
    <mergeCell ref="N2:S3"/>
    <mergeCell ref="V2:W2"/>
    <mergeCell ref="D3:K3"/>
    <mergeCell ref="V3:W3"/>
  </mergeCells>
  <conditionalFormatting sqref="L7:N508">
    <cfRule type="cellIs" dxfId="1" priority="2" operator="lessThan">
      <formula>0</formula>
    </cfRule>
  </conditionalFormatting>
  <conditionalFormatting sqref="P7:R508">
    <cfRule type="cellIs" dxfId="0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7" orientation="landscape" horizontalDpi="180" verticalDpi="18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D37"/>
  <sheetViews>
    <sheetView workbookViewId="0">
      <selection activeCell="S22" sqref="S22"/>
    </sheetView>
  </sheetViews>
  <sheetFormatPr baseColWidth="10" defaultRowHeight="12.75" x14ac:dyDescent="0.2"/>
  <cols>
    <col min="3" max="5" width="10.5703125" bestFit="1" customWidth="1"/>
    <col min="6" max="68" width="9.7109375" customWidth="1"/>
  </cols>
  <sheetData>
    <row r="3" spans="1:82" x14ac:dyDescent="0.2">
      <c r="C3" s="63" t="s">
        <v>70</v>
      </c>
      <c r="D3" s="63" t="s">
        <v>71</v>
      </c>
      <c r="E3" s="63" t="s">
        <v>72</v>
      </c>
      <c r="F3" s="63" t="s">
        <v>82</v>
      </c>
      <c r="G3" s="64" t="s">
        <v>74</v>
      </c>
      <c r="H3" s="64" t="s">
        <v>75</v>
      </c>
      <c r="I3" s="64" t="s">
        <v>76</v>
      </c>
      <c r="J3" s="64" t="s">
        <v>77</v>
      </c>
      <c r="K3" s="64" t="s">
        <v>78</v>
      </c>
      <c r="L3" s="64" t="s">
        <v>79</v>
      </c>
      <c r="M3" s="63" t="s">
        <v>80</v>
      </c>
      <c r="N3" s="63" t="s">
        <v>81</v>
      </c>
      <c r="O3" s="63" t="s">
        <v>89</v>
      </c>
      <c r="P3" s="63" t="s">
        <v>73</v>
      </c>
      <c r="Q3" s="64" t="s">
        <v>83</v>
      </c>
      <c r="R3" s="64" t="s">
        <v>84</v>
      </c>
      <c r="S3" s="64" t="s">
        <v>85</v>
      </c>
      <c r="T3" s="64" t="s">
        <v>86</v>
      </c>
      <c r="U3" s="64" t="s">
        <v>87</v>
      </c>
      <c r="V3" s="64" t="s">
        <v>88</v>
      </c>
      <c r="W3" s="63" t="s">
        <v>90</v>
      </c>
      <c r="X3" s="63" t="s">
        <v>91</v>
      </c>
      <c r="Y3" s="63" t="s">
        <v>92</v>
      </c>
      <c r="Z3" s="64" t="s">
        <v>93</v>
      </c>
      <c r="AA3" s="64" t="s">
        <v>94</v>
      </c>
      <c r="AB3" s="64" t="s">
        <v>95</v>
      </c>
      <c r="AC3" s="64" t="s">
        <v>96</v>
      </c>
      <c r="AD3" s="64" t="s">
        <v>97</v>
      </c>
      <c r="AE3" s="64" t="s">
        <v>98</v>
      </c>
      <c r="AF3" s="64" t="s">
        <v>99</v>
      </c>
      <c r="AG3" s="63" t="s">
        <v>100</v>
      </c>
      <c r="AH3" s="63" t="s">
        <v>101</v>
      </c>
      <c r="AI3" s="63" t="s">
        <v>102</v>
      </c>
      <c r="AJ3" s="64" t="s">
        <v>103</v>
      </c>
      <c r="AK3" s="64" t="s">
        <v>104</v>
      </c>
      <c r="AL3" s="64" t="s">
        <v>105</v>
      </c>
      <c r="AM3" s="64" t="s">
        <v>106</v>
      </c>
      <c r="AN3" s="64" t="s">
        <v>107</v>
      </c>
      <c r="AO3" s="64" t="s">
        <v>108</v>
      </c>
      <c r="AP3" s="64" t="s">
        <v>109</v>
      </c>
      <c r="AQ3" s="47" t="s">
        <v>30</v>
      </c>
      <c r="AR3" s="47" t="s">
        <v>31</v>
      </c>
      <c r="AS3" s="47" t="s">
        <v>32</v>
      </c>
      <c r="AT3" s="47" t="s">
        <v>33</v>
      </c>
      <c r="AU3" s="47" t="s">
        <v>34</v>
      </c>
      <c r="AV3" s="47" t="s">
        <v>35</v>
      </c>
      <c r="AW3" s="47" t="s">
        <v>36</v>
      </c>
      <c r="AX3" s="47" t="s">
        <v>37</v>
      </c>
      <c r="AY3" s="47" t="s">
        <v>38</v>
      </c>
      <c r="AZ3" s="47" t="s">
        <v>39</v>
      </c>
      <c r="BA3" s="47" t="s">
        <v>40</v>
      </c>
      <c r="BB3" s="47" t="s">
        <v>41</v>
      </c>
      <c r="BC3" s="47" t="s">
        <v>42</v>
      </c>
      <c r="BD3" s="47" t="s">
        <v>43</v>
      </c>
      <c r="BE3" s="47" t="s">
        <v>44</v>
      </c>
      <c r="BF3" s="47" t="s">
        <v>45</v>
      </c>
      <c r="BG3" s="47" t="s">
        <v>46</v>
      </c>
      <c r="BH3" s="47" t="s">
        <v>47</v>
      </c>
      <c r="BI3" s="47" t="s">
        <v>48</v>
      </c>
      <c r="BJ3" s="47" t="s">
        <v>49</v>
      </c>
      <c r="BK3" s="47" t="s">
        <v>50</v>
      </c>
      <c r="BL3" s="47" t="s">
        <v>51</v>
      </c>
      <c r="BM3" s="47" t="s">
        <v>52</v>
      </c>
      <c r="BN3" s="47" t="s">
        <v>53</v>
      </c>
      <c r="BO3" s="47" t="s">
        <v>54</v>
      </c>
      <c r="BP3" s="47" t="s">
        <v>55</v>
      </c>
      <c r="BQ3" s="47" t="s">
        <v>56</v>
      </c>
      <c r="BR3" s="47" t="s">
        <v>57</v>
      </c>
      <c r="BS3" s="47" t="s">
        <v>58</v>
      </c>
      <c r="BT3" s="47" t="s">
        <v>59</v>
      </c>
      <c r="BU3" s="47" t="s">
        <v>60</v>
      </c>
      <c r="BV3" s="47" t="s">
        <v>61</v>
      </c>
      <c r="BW3" s="47" t="s">
        <v>62</v>
      </c>
      <c r="BX3" s="47" t="s">
        <v>63</v>
      </c>
      <c r="BY3" s="47" t="s">
        <v>64</v>
      </c>
      <c r="BZ3" s="47" t="s">
        <v>65</v>
      </c>
      <c r="CA3" s="47" t="s">
        <v>66</v>
      </c>
      <c r="CB3" s="47" t="s">
        <v>67</v>
      </c>
      <c r="CC3" s="47" t="s">
        <v>68</v>
      </c>
      <c r="CD3" s="47" t="s">
        <v>69</v>
      </c>
    </row>
    <row r="4" spans="1:82" x14ac:dyDescent="0.2">
      <c r="B4" s="50" t="s">
        <v>15</v>
      </c>
      <c r="C4" s="48">
        <v>20</v>
      </c>
      <c r="D4" s="48">
        <v>25</v>
      </c>
      <c r="E4" s="48">
        <v>30</v>
      </c>
      <c r="F4" s="48">
        <v>35</v>
      </c>
      <c r="G4" s="48">
        <v>40</v>
      </c>
      <c r="H4" s="48">
        <v>45</v>
      </c>
      <c r="I4" s="48">
        <v>50</v>
      </c>
      <c r="J4" s="48">
        <v>55</v>
      </c>
      <c r="K4" s="48">
        <v>57</v>
      </c>
      <c r="L4" s="48">
        <v>60</v>
      </c>
      <c r="M4" s="49">
        <v>30</v>
      </c>
      <c r="N4" s="49">
        <v>35</v>
      </c>
      <c r="O4" s="49">
        <v>40</v>
      </c>
      <c r="P4" s="49">
        <v>45</v>
      </c>
      <c r="Q4" s="49">
        <v>50</v>
      </c>
      <c r="R4" s="49">
        <v>55</v>
      </c>
      <c r="S4" s="49">
        <v>60</v>
      </c>
      <c r="T4" s="49">
        <v>65</v>
      </c>
      <c r="U4" s="49">
        <v>67</v>
      </c>
      <c r="V4" s="49">
        <v>70</v>
      </c>
      <c r="W4" s="51">
        <v>40</v>
      </c>
      <c r="X4" s="51">
        <v>45</v>
      </c>
      <c r="Y4" s="51">
        <v>50</v>
      </c>
      <c r="Z4" s="51">
        <v>55</v>
      </c>
      <c r="AA4" s="51">
        <v>60</v>
      </c>
      <c r="AB4" s="51">
        <v>65</v>
      </c>
      <c r="AC4" s="51">
        <v>70</v>
      </c>
      <c r="AD4" s="51">
        <v>75</v>
      </c>
      <c r="AE4" s="51">
        <v>77</v>
      </c>
      <c r="AF4" s="51">
        <v>80</v>
      </c>
      <c r="AG4" s="52">
        <v>50</v>
      </c>
      <c r="AH4" s="52">
        <v>55</v>
      </c>
      <c r="AI4" s="52">
        <v>60</v>
      </c>
      <c r="AJ4" s="52">
        <v>65</v>
      </c>
      <c r="AK4" s="52">
        <v>70</v>
      </c>
      <c r="AL4" s="52">
        <v>75</v>
      </c>
      <c r="AM4" s="52">
        <v>80</v>
      </c>
      <c r="AN4" s="52">
        <v>85</v>
      </c>
      <c r="AO4" s="52">
        <v>87</v>
      </c>
      <c r="AP4" s="52">
        <v>90</v>
      </c>
      <c r="AQ4" s="53">
        <v>40</v>
      </c>
      <c r="AR4" s="53">
        <v>55</v>
      </c>
      <c r="AS4" s="53">
        <v>65</v>
      </c>
      <c r="AT4" s="53">
        <v>75</v>
      </c>
      <c r="AU4" s="53">
        <v>80</v>
      </c>
      <c r="AV4" s="53">
        <v>85</v>
      </c>
      <c r="AW4" s="53">
        <v>90</v>
      </c>
      <c r="AX4" s="53">
        <v>95</v>
      </c>
      <c r="AY4" s="53">
        <v>100</v>
      </c>
      <c r="AZ4" s="53">
        <v>105</v>
      </c>
      <c r="BA4" s="56">
        <v>50</v>
      </c>
      <c r="BB4" s="56">
        <v>65</v>
      </c>
      <c r="BC4" s="56">
        <v>80</v>
      </c>
      <c r="BD4" s="56">
        <v>90</v>
      </c>
      <c r="BE4" s="67">
        <v>100</v>
      </c>
      <c r="BF4" s="56">
        <v>110</v>
      </c>
      <c r="BG4" s="56">
        <v>115</v>
      </c>
      <c r="BH4" s="56">
        <v>120</v>
      </c>
      <c r="BI4" s="56">
        <v>125</v>
      </c>
      <c r="BJ4" s="56">
        <v>130</v>
      </c>
      <c r="BK4" s="48">
        <v>80</v>
      </c>
      <c r="BL4" s="48">
        <v>95</v>
      </c>
      <c r="BM4" s="48">
        <v>105</v>
      </c>
      <c r="BN4" s="48">
        <v>120</v>
      </c>
      <c r="BO4" s="48">
        <v>130</v>
      </c>
      <c r="BP4" s="48">
        <v>135</v>
      </c>
      <c r="BQ4" s="48">
        <v>140</v>
      </c>
      <c r="BR4" s="48">
        <v>145</v>
      </c>
      <c r="BS4" s="48">
        <v>150</v>
      </c>
      <c r="BT4" s="48">
        <v>155</v>
      </c>
      <c r="BU4" s="59">
        <v>95</v>
      </c>
      <c r="BV4" s="59">
        <v>110</v>
      </c>
      <c r="BW4" s="59">
        <v>125</v>
      </c>
      <c r="BX4" s="59">
        <v>135</v>
      </c>
      <c r="BY4" s="59">
        <v>145</v>
      </c>
      <c r="BZ4" s="59">
        <v>150</v>
      </c>
      <c r="CA4" s="59">
        <v>155</v>
      </c>
      <c r="CB4" s="59">
        <v>160</v>
      </c>
      <c r="CC4" s="59">
        <v>165</v>
      </c>
      <c r="CD4" s="59">
        <v>170</v>
      </c>
    </row>
    <row r="5" spans="1:82" x14ac:dyDescent="0.2">
      <c r="B5" s="50" t="s">
        <v>16</v>
      </c>
      <c r="C5" s="48">
        <v>25</v>
      </c>
      <c r="D5" s="48">
        <v>35</v>
      </c>
      <c r="E5" s="48">
        <v>40</v>
      </c>
      <c r="F5" s="48">
        <v>45</v>
      </c>
      <c r="G5" s="48">
        <v>50</v>
      </c>
      <c r="H5" s="48">
        <v>55</v>
      </c>
      <c r="I5" s="48">
        <v>60</v>
      </c>
      <c r="J5" s="48">
        <v>65</v>
      </c>
      <c r="K5" s="48">
        <v>67</v>
      </c>
      <c r="L5" s="48">
        <v>70</v>
      </c>
      <c r="M5" s="49">
        <v>35</v>
      </c>
      <c r="N5" s="49">
        <v>42</v>
      </c>
      <c r="O5" s="49">
        <v>50</v>
      </c>
      <c r="P5" s="49">
        <v>55</v>
      </c>
      <c r="Q5" s="49">
        <v>60</v>
      </c>
      <c r="R5" s="49">
        <v>65</v>
      </c>
      <c r="S5" s="49">
        <v>70</v>
      </c>
      <c r="T5" s="49">
        <v>75</v>
      </c>
      <c r="U5" s="49">
        <v>77</v>
      </c>
      <c r="V5" s="49">
        <v>80</v>
      </c>
      <c r="W5" s="51">
        <v>50</v>
      </c>
      <c r="X5" s="51">
        <v>55</v>
      </c>
      <c r="Y5" s="51">
        <v>62</v>
      </c>
      <c r="Z5" s="51">
        <v>70</v>
      </c>
      <c r="AA5" s="51">
        <v>75</v>
      </c>
      <c r="AB5" s="51">
        <v>80</v>
      </c>
      <c r="AC5" s="51">
        <v>85</v>
      </c>
      <c r="AD5" s="51">
        <v>90</v>
      </c>
      <c r="AE5" s="51">
        <v>92</v>
      </c>
      <c r="AF5" s="51">
        <v>95</v>
      </c>
      <c r="AG5" s="52">
        <v>60</v>
      </c>
      <c r="AH5" s="52">
        <v>67</v>
      </c>
      <c r="AI5" s="52">
        <v>75</v>
      </c>
      <c r="AJ5" s="52">
        <v>80</v>
      </c>
      <c r="AK5" s="52">
        <v>85</v>
      </c>
      <c r="AL5" s="52">
        <v>90</v>
      </c>
      <c r="AM5" s="52">
        <v>95</v>
      </c>
      <c r="AN5" s="52">
        <v>100</v>
      </c>
      <c r="AO5" s="52">
        <v>102</v>
      </c>
      <c r="AP5" s="52">
        <v>105</v>
      </c>
      <c r="AQ5" s="54">
        <v>55</v>
      </c>
      <c r="AR5" s="54">
        <v>70</v>
      </c>
      <c r="AS5" s="54">
        <v>80</v>
      </c>
      <c r="AT5" s="54">
        <v>95</v>
      </c>
      <c r="AU5" s="54">
        <v>100</v>
      </c>
      <c r="AV5" s="54">
        <v>105</v>
      </c>
      <c r="AW5" s="54">
        <v>110</v>
      </c>
      <c r="AX5" s="54">
        <v>115</v>
      </c>
      <c r="AY5" s="54">
        <v>120</v>
      </c>
      <c r="AZ5" s="54">
        <v>125</v>
      </c>
      <c r="BA5" s="57">
        <v>65</v>
      </c>
      <c r="BB5" s="57">
        <v>85</v>
      </c>
      <c r="BC5" s="57">
        <v>100</v>
      </c>
      <c r="BD5" s="57">
        <v>110</v>
      </c>
      <c r="BE5" s="57">
        <v>120</v>
      </c>
      <c r="BF5" s="57">
        <v>130</v>
      </c>
      <c r="BG5" s="57">
        <v>135</v>
      </c>
      <c r="BH5" s="57">
        <v>140</v>
      </c>
      <c r="BI5" s="57">
        <v>145</v>
      </c>
      <c r="BJ5" s="57">
        <v>150</v>
      </c>
      <c r="BK5" s="60">
        <v>100</v>
      </c>
      <c r="BL5" s="60">
        <v>115</v>
      </c>
      <c r="BM5" s="60">
        <v>125</v>
      </c>
      <c r="BN5" s="60">
        <v>140</v>
      </c>
      <c r="BO5" s="60">
        <v>150</v>
      </c>
      <c r="BP5" s="60">
        <v>160</v>
      </c>
      <c r="BQ5" s="60">
        <v>165</v>
      </c>
      <c r="BR5" s="60">
        <v>170</v>
      </c>
      <c r="BS5" s="60">
        <v>175</v>
      </c>
      <c r="BT5" s="60">
        <v>180</v>
      </c>
      <c r="BU5" s="58">
        <v>115</v>
      </c>
      <c r="BV5" s="58">
        <v>130</v>
      </c>
      <c r="BW5" s="58">
        <v>145</v>
      </c>
      <c r="BX5" s="58">
        <v>160</v>
      </c>
      <c r="BY5" s="58">
        <v>170</v>
      </c>
      <c r="BZ5" s="58">
        <v>175</v>
      </c>
      <c r="CA5" s="58">
        <v>180</v>
      </c>
      <c r="CB5" s="58">
        <v>185</v>
      </c>
      <c r="CC5" s="58">
        <v>190</v>
      </c>
      <c r="CD5" s="58">
        <v>195</v>
      </c>
    </row>
    <row r="6" spans="1:82" x14ac:dyDescent="0.2">
      <c r="B6" s="50" t="s">
        <v>17</v>
      </c>
      <c r="C6" s="48">
        <v>35</v>
      </c>
      <c r="D6" s="48">
        <v>45</v>
      </c>
      <c r="E6" s="48">
        <v>50</v>
      </c>
      <c r="F6" s="48">
        <v>57</v>
      </c>
      <c r="G6" s="48">
        <v>62</v>
      </c>
      <c r="H6" s="48">
        <v>67</v>
      </c>
      <c r="I6" s="48">
        <v>72</v>
      </c>
      <c r="J6" s="48">
        <v>75</v>
      </c>
      <c r="K6" s="48">
        <v>77</v>
      </c>
      <c r="L6" s="48">
        <v>80</v>
      </c>
      <c r="M6" s="49">
        <v>45</v>
      </c>
      <c r="N6" s="49">
        <v>50</v>
      </c>
      <c r="O6" s="49">
        <v>57</v>
      </c>
      <c r="P6" s="49">
        <v>65</v>
      </c>
      <c r="Q6" s="49">
        <v>70</v>
      </c>
      <c r="R6" s="49">
        <v>75</v>
      </c>
      <c r="S6" s="49">
        <v>80</v>
      </c>
      <c r="T6" s="49">
        <v>85</v>
      </c>
      <c r="U6" s="49">
        <v>90</v>
      </c>
      <c r="V6" s="49">
        <v>95</v>
      </c>
      <c r="W6" s="51">
        <v>60</v>
      </c>
      <c r="X6" s="51">
        <v>65</v>
      </c>
      <c r="Y6" s="51">
        <v>75</v>
      </c>
      <c r="Z6" s="51">
        <v>82</v>
      </c>
      <c r="AA6" s="51">
        <v>90</v>
      </c>
      <c r="AB6" s="51">
        <v>95</v>
      </c>
      <c r="AC6" s="51">
        <v>100</v>
      </c>
      <c r="AD6" s="51">
        <v>105</v>
      </c>
      <c r="AE6" s="51">
        <v>107</v>
      </c>
      <c r="AF6" s="51">
        <v>110</v>
      </c>
      <c r="AG6" s="52">
        <v>70</v>
      </c>
      <c r="AH6" s="52">
        <v>80</v>
      </c>
      <c r="AI6" s="52">
        <v>87</v>
      </c>
      <c r="AJ6" s="52">
        <v>92</v>
      </c>
      <c r="AK6" s="52">
        <v>100</v>
      </c>
      <c r="AL6" s="52">
        <v>107</v>
      </c>
      <c r="AM6" s="52">
        <v>115</v>
      </c>
      <c r="AN6" s="52">
        <v>120</v>
      </c>
      <c r="AO6" s="52">
        <v>122</v>
      </c>
      <c r="AP6" s="52">
        <v>125</v>
      </c>
      <c r="AQ6" s="54">
        <v>70</v>
      </c>
      <c r="AR6" s="54">
        <v>85</v>
      </c>
      <c r="AS6" s="54">
        <v>100</v>
      </c>
      <c r="AT6" s="54">
        <v>110</v>
      </c>
      <c r="AU6" s="54">
        <v>120</v>
      </c>
      <c r="AV6" s="54">
        <v>130</v>
      </c>
      <c r="AW6" s="54">
        <v>135</v>
      </c>
      <c r="AX6" s="54">
        <v>140</v>
      </c>
      <c r="AY6" s="54">
        <v>145</v>
      </c>
      <c r="AZ6" s="54">
        <v>150</v>
      </c>
      <c r="BA6" s="57">
        <v>80</v>
      </c>
      <c r="BB6" s="57">
        <v>100</v>
      </c>
      <c r="BC6" s="57">
        <v>120</v>
      </c>
      <c r="BD6" s="57">
        <v>130</v>
      </c>
      <c r="BE6" s="57">
        <v>140</v>
      </c>
      <c r="BF6" s="57">
        <v>150</v>
      </c>
      <c r="BG6" s="57">
        <v>160</v>
      </c>
      <c r="BH6" s="57">
        <v>165</v>
      </c>
      <c r="BI6" s="57">
        <v>170</v>
      </c>
      <c r="BJ6" s="57">
        <v>175</v>
      </c>
      <c r="BK6" s="60">
        <v>115</v>
      </c>
      <c r="BL6" s="60">
        <v>130</v>
      </c>
      <c r="BM6" s="60">
        <v>150</v>
      </c>
      <c r="BN6" s="60">
        <v>160</v>
      </c>
      <c r="BO6" s="60">
        <v>170</v>
      </c>
      <c r="BP6" s="60">
        <v>180</v>
      </c>
      <c r="BQ6" s="60">
        <v>185</v>
      </c>
      <c r="BR6" s="60">
        <v>190</v>
      </c>
      <c r="BS6" s="60">
        <v>195</v>
      </c>
      <c r="BT6" s="60">
        <v>200</v>
      </c>
      <c r="BU6" s="58">
        <v>130</v>
      </c>
      <c r="BV6" s="58">
        <v>150</v>
      </c>
      <c r="BW6" s="58">
        <v>170</v>
      </c>
      <c r="BX6" s="58">
        <v>185</v>
      </c>
      <c r="BY6" s="58">
        <v>195</v>
      </c>
      <c r="BZ6" s="58">
        <v>200</v>
      </c>
      <c r="CA6" s="58">
        <v>205</v>
      </c>
      <c r="CB6" s="58">
        <v>210</v>
      </c>
      <c r="CC6" s="58">
        <v>215</v>
      </c>
      <c r="CD6" s="58">
        <v>220</v>
      </c>
    </row>
    <row r="7" spans="1:82" x14ac:dyDescent="0.2">
      <c r="B7" s="50" t="s">
        <v>18</v>
      </c>
      <c r="C7" s="48">
        <v>45</v>
      </c>
      <c r="D7" s="48">
        <v>55</v>
      </c>
      <c r="E7" s="48">
        <v>60</v>
      </c>
      <c r="F7" s="48">
        <v>67</v>
      </c>
      <c r="G7" s="48">
        <v>72</v>
      </c>
      <c r="H7" s="48">
        <v>77</v>
      </c>
      <c r="I7" s="48">
        <v>82</v>
      </c>
      <c r="J7" s="48">
        <v>85</v>
      </c>
      <c r="K7" s="48">
        <v>87</v>
      </c>
      <c r="L7" s="48">
        <v>90</v>
      </c>
      <c r="M7" s="49">
        <v>55</v>
      </c>
      <c r="N7" s="49">
        <v>60</v>
      </c>
      <c r="O7" s="49">
        <v>67</v>
      </c>
      <c r="P7" s="49">
        <v>77</v>
      </c>
      <c r="Q7" s="49">
        <v>82</v>
      </c>
      <c r="R7" s="49">
        <v>87</v>
      </c>
      <c r="S7" s="49">
        <v>92</v>
      </c>
      <c r="T7" s="49">
        <v>97</v>
      </c>
      <c r="U7" s="49">
        <v>100</v>
      </c>
      <c r="V7" s="49">
        <v>105</v>
      </c>
      <c r="W7" s="51">
        <v>70</v>
      </c>
      <c r="X7" s="51">
        <v>77</v>
      </c>
      <c r="Y7" s="51">
        <v>87</v>
      </c>
      <c r="Z7" s="51">
        <v>95</v>
      </c>
      <c r="AA7" s="51">
        <v>105</v>
      </c>
      <c r="AB7" s="51">
        <v>110</v>
      </c>
      <c r="AC7" s="51">
        <v>115</v>
      </c>
      <c r="AD7" s="51">
        <v>120</v>
      </c>
      <c r="AE7" s="51">
        <v>122</v>
      </c>
      <c r="AF7" s="51">
        <v>125</v>
      </c>
      <c r="AG7" s="52">
        <v>82</v>
      </c>
      <c r="AH7" s="52">
        <v>92</v>
      </c>
      <c r="AI7" s="52">
        <v>102</v>
      </c>
      <c r="AJ7" s="52">
        <v>107</v>
      </c>
      <c r="AK7" s="52">
        <v>117</v>
      </c>
      <c r="AL7" s="52">
        <v>122</v>
      </c>
      <c r="AM7" s="52">
        <v>130</v>
      </c>
      <c r="AN7" s="52">
        <v>135</v>
      </c>
      <c r="AO7" s="52">
        <v>137</v>
      </c>
      <c r="AP7" s="52">
        <v>140</v>
      </c>
      <c r="AQ7" s="54">
        <v>85</v>
      </c>
      <c r="AR7" s="54">
        <v>100</v>
      </c>
      <c r="AS7" s="54">
        <v>115</v>
      </c>
      <c r="AT7" s="54">
        <v>130</v>
      </c>
      <c r="AU7" s="54">
        <v>140</v>
      </c>
      <c r="AV7" s="54">
        <v>150</v>
      </c>
      <c r="AW7" s="54">
        <v>155</v>
      </c>
      <c r="AX7" s="54">
        <v>160</v>
      </c>
      <c r="AY7" s="54">
        <v>165</v>
      </c>
      <c r="AZ7" s="54">
        <v>170</v>
      </c>
      <c r="BA7" s="57">
        <v>95</v>
      </c>
      <c r="BB7" s="57">
        <v>115</v>
      </c>
      <c r="BC7" s="57">
        <v>135</v>
      </c>
      <c r="BD7" s="57">
        <v>150</v>
      </c>
      <c r="BE7" s="57">
        <v>160</v>
      </c>
      <c r="BF7" s="57">
        <v>170</v>
      </c>
      <c r="BG7" s="57">
        <v>180</v>
      </c>
      <c r="BH7" s="57">
        <v>185</v>
      </c>
      <c r="BI7" s="57">
        <v>190</v>
      </c>
      <c r="BJ7" s="57">
        <v>195</v>
      </c>
      <c r="BK7" s="60">
        <v>130</v>
      </c>
      <c r="BL7" s="60">
        <v>150</v>
      </c>
      <c r="BM7" s="60">
        <v>170</v>
      </c>
      <c r="BN7" s="60">
        <v>180</v>
      </c>
      <c r="BO7" s="60">
        <v>190</v>
      </c>
      <c r="BP7" s="60">
        <v>200</v>
      </c>
      <c r="BQ7" s="60">
        <v>210</v>
      </c>
      <c r="BR7" s="60">
        <v>215</v>
      </c>
      <c r="BS7" s="60">
        <v>220</v>
      </c>
      <c r="BT7" s="60">
        <v>225</v>
      </c>
      <c r="BU7" s="58">
        <v>145</v>
      </c>
      <c r="BV7" s="58">
        <v>170</v>
      </c>
      <c r="BW7" s="58">
        <v>195</v>
      </c>
      <c r="BX7" s="58">
        <v>210</v>
      </c>
      <c r="BY7" s="58">
        <v>220</v>
      </c>
      <c r="BZ7" s="58">
        <v>230</v>
      </c>
      <c r="CA7" s="58">
        <v>235</v>
      </c>
      <c r="CB7" s="58">
        <v>240</v>
      </c>
      <c r="CC7" s="58">
        <v>245</v>
      </c>
      <c r="CD7" s="58">
        <v>250</v>
      </c>
    </row>
    <row r="8" spans="1:82" x14ac:dyDescent="0.2">
      <c r="B8" s="50" t="s">
        <v>19</v>
      </c>
      <c r="C8" s="48">
        <v>55</v>
      </c>
      <c r="D8" s="48">
        <v>65</v>
      </c>
      <c r="E8" s="48">
        <v>72</v>
      </c>
      <c r="F8" s="48">
        <v>82</v>
      </c>
      <c r="G8" s="48">
        <v>87</v>
      </c>
      <c r="H8" s="48">
        <v>92</v>
      </c>
      <c r="I8" s="48">
        <v>97</v>
      </c>
      <c r="J8" s="48">
        <v>100</v>
      </c>
      <c r="K8" s="48">
        <v>102</v>
      </c>
      <c r="L8" s="48">
        <v>105</v>
      </c>
      <c r="M8" s="49">
        <v>68</v>
      </c>
      <c r="N8" s="49">
        <v>75</v>
      </c>
      <c r="O8" s="49">
        <v>82</v>
      </c>
      <c r="P8" s="49">
        <v>92</v>
      </c>
      <c r="Q8" s="49">
        <v>97</v>
      </c>
      <c r="R8" s="49">
        <v>102</v>
      </c>
      <c r="S8" s="49">
        <v>107</v>
      </c>
      <c r="T8" s="49">
        <v>110</v>
      </c>
      <c r="U8" s="49">
        <v>112</v>
      </c>
      <c r="V8" s="49">
        <v>115</v>
      </c>
      <c r="W8" s="51">
        <v>83</v>
      </c>
      <c r="X8" s="51">
        <v>90</v>
      </c>
      <c r="Y8" s="51">
        <v>103</v>
      </c>
      <c r="Z8" s="51">
        <v>110</v>
      </c>
      <c r="AA8" s="51">
        <v>118</v>
      </c>
      <c r="AB8" s="51">
        <v>123</v>
      </c>
      <c r="AC8" s="51">
        <v>127</v>
      </c>
      <c r="AD8" s="51">
        <v>132</v>
      </c>
      <c r="AE8" s="51">
        <v>135</v>
      </c>
      <c r="AF8" s="51">
        <v>140</v>
      </c>
      <c r="AG8" s="52">
        <v>95</v>
      </c>
      <c r="AH8" s="52">
        <v>107</v>
      </c>
      <c r="AI8" s="52">
        <v>123</v>
      </c>
      <c r="AJ8" s="52">
        <v>130</v>
      </c>
      <c r="AK8" s="52">
        <v>137</v>
      </c>
      <c r="AL8" s="52">
        <v>142</v>
      </c>
      <c r="AM8" s="52">
        <v>147</v>
      </c>
      <c r="AN8" s="52">
        <v>150</v>
      </c>
      <c r="AO8" s="52">
        <v>152</v>
      </c>
      <c r="AP8" s="52">
        <v>155</v>
      </c>
      <c r="AQ8" s="54">
        <v>100</v>
      </c>
      <c r="AR8" s="54">
        <v>115</v>
      </c>
      <c r="AS8" s="54">
        <v>130</v>
      </c>
      <c r="AT8" s="54">
        <v>150</v>
      </c>
      <c r="AU8" s="54">
        <v>160</v>
      </c>
      <c r="AV8" s="54">
        <v>170</v>
      </c>
      <c r="AW8" s="54">
        <v>175</v>
      </c>
      <c r="AX8" s="54">
        <v>180</v>
      </c>
      <c r="AY8" s="54">
        <v>185</v>
      </c>
      <c r="AZ8" s="54">
        <v>190</v>
      </c>
      <c r="BA8" s="57">
        <v>110</v>
      </c>
      <c r="BB8" s="57">
        <v>130</v>
      </c>
      <c r="BC8" s="57">
        <v>150</v>
      </c>
      <c r="BD8" s="57">
        <v>170</v>
      </c>
      <c r="BE8" s="57">
        <v>180</v>
      </c>
      <c r="BF8" s="57">
        <v>190</v>
      </c>
      <c r="BG8" s="57">
        <v>200</v>
      </c>
      <c r="BH8" s="57">
        <v>205</v>
      </c>
      <c r="BI8" s="57">
        <v>210</v>
      </c>
      <c r="BJ8" s="57">
        <v>215</v>
      </c>
      <c r="BK8" s="60">
        <v>145</v>
      </c>
      <c r="BL8" s="60">
        <v>170</v>
      </c>
      <c r="BM8" s="60">
        <v>190</v>
      </c>
      <c r="BN8" s="60">
        <v>200</v>
      </c>
      <c r="BO8" s="60">
        <v>215</v>
      </c>
      <c r="BP8" s="60">
        <v>225</v>
      </c>
      <c r="BQ8" s="60">
        <v>230</v>
      </c>
      <c r="BR8" s="60">
        <v>240</v>
      </c>
      <c r="BS8" s="60">
        <v>245</v>
      </c>
      <c r="BT8" s="60">
        <v>250</v>
      </c>
      <c r="BU8" s="58">
        <v>170</v>
      </c>
      <c r="BV8" s="58">
        <v>195</v>
      </c>
      <c r="BW8" s="58">
        <v>225</v>
      </c>
      <c r="BX8" s="58">
        <v>240</v>
      </c>
      <c r="BY8" s="58">
        <v>250</v>
      </c>
      <c r="BZ8" s="58">
        <v>260</v>
      </c>
      <c r="CA8" s="58">
        <v>265</v>
      </c>
      <c r="CB8" s="58">
        <v>270</v>
      </c>
      <c r="CC8" s="58">
        <v>275</v>
      </c>
      <c r="CD8" s="58">
        <v>280</v>
      </c>
    </row>
    <row r="9" spans="1:82" x14ac:dyDescent="0.2">
      <c r="B9" s="50" t="s">
        <v>20</v>
      </c>
      <c r="C9" s="48">
        <v>68</v>
      </c>
      <c r="D9" s="48">
        <v>78</v>
      </c>
      <c r="E9" s="48">
        <v>85</v>
      </c>
      <c r="F9" s="48">
        <v>95</v>
      </c>
      <c r="G9" s="48">
        <v>100</v>
      </c>
      <c r="H9" s="48">
        <v>105</v>
      </c>
      <c r="I9" s="48">
        <v>110</v>
      </c>
      <c r="J9" s="48">
        <v>115</v>
      </c>
      <c r="K9" s="48">
        <v>117</v>
      </c>
      <c r="L9" s="48">
        <v>120</v>
      </c>
      <c r="M9" s="49">
        <v>80</v>
      </c>
      <c r="N9" s="49">
        <v>88</v>
      </c>
      <c r="O9" s="49">
        <v>95</v>
      </c>
      <c r="P9" s="49">
        <v>105</v>
      </c>
      <c r="Q9" s="49">
        <v>110</v>
      </c>
      <c r="R9" s="49">
        <v>115</v>
      </c>
      <c r="S9" s="49">
        <v>120</v>
      </c>
      <c r="T9" s="49">
        <v>125</v>
      </c>
      <c r="U9" s="49">
        <v>130</v>
      </c>
      <c r="V9" s="49">
        <v>135</v>
      </c>
      <c r="W9" s="51">
        <v>97</v>
      </c>
      <c r="X9" s="51">
        <v>105</v>
      </c>
      <c r="Y9" s="51">
        <v>118</v>
      </c>
      <c r="Z9" s="51">
        <v>125</v>
      </c>
      <c r="AA9" s="51">
        <v>135</v>
      </c>
      <c r="AB9" s="51">
        <v>142</v>
      </c>
      <c r="AC9" s="51">
        <v>147</v>
      </c>
      <c r="AD9" s="51">
        <v>152</v>
      </c>
      <c r="AE9" s="51">
        <v>155</v>
      </c>
      <c r="AF9" s="51">
        <v>160</v>
      </c>
      <c r="AG9" s="52">
        <v>110</v>
      </c>
      <c r="AH9" s="52">
        <v>122</v>
      </c>
      <c r="AI9" s="52">
        <v>138</v>
      </c>
      <c r="AJ9" s="52">
        <v>145</v>
      </c>
      <c r="AK9" s="52">
        <v>155</v>
      </c>
      <c r="AL9" s="52">
        <v>165</v>
      </c>
      <c r="AM9" s="52">
        <v>170</v>
      </c>
      <c r="AN9" s="52">
        <v>172</v>
      </c>
      <c r="AO9" s="52">
        <v>175</v>
      </c>
      <c r="AP9" s="52">
        <v>180</v>
      </c>
      <c r="AQ9" s="54">
        <v>115</v>
      </c>
      <c r="AR9" s="54">
        <v>130</v>
      </c>
      <c r="AS9" s="54">
        <v>150</v>
      </c>
      <c r="AT9" s="54">
        <v>170</v>
      </c>
      <c r="AU9" s="54">
        <v>180</v>
      </c>
      <c r="AV9" s="54">
        <v>190</v>
      </c>
      <c r="AW9" s="54">
        <v>200</v>
      </c>
      <c r="AX9" s="54">
        <v>205</v>
      </c>
      <c r="AY9" s="54">
        <v>210</v>
      </c>
      <c r="AZ9" s="54">
        <v>215</v>
      </c>
      <c r="BA9" s="57">
        <v>125</v>
      </c>
      <c r="BB9" s="57">
        <v>145</v>
      </c>
      <c r="BC9" s="57">
        <v>170</v>
      </c>
      <c r="BD9" s="57">
        <v>190</v>
      </c>
      <c r="BE9" s="57">
        <v>200</v>
      </c>
      <c r="BF9" s="57">
        <v>210</v>
      </c>
      <c r="BG9" s="57">
        <v>220</v>
      </c>
      <c r="BH9" s="57">
        <v>225</v>
      </c>
      <c r="BI9" s="57">
        <v>230</v>
      </c>
      <c r="BJ9" s="57">
        <v>235</v>
      </c>
      <c r="BK9" s="60">
        <v>170</v>
      </c>
      <c r="BL9" s="60">
        <v>190</v>
      </c>
      <c r="BM9" s="60">
        <v>218</v>
      </c>
      <c r="BN9" s="60">
        <v>230</v>
      </c>
      <c r="BO9" s="60">
        <v>245</v>
      </c>
      <c r="BP9" s="60">
        <v>255</v>
      </c>
      <c r="BQ9" s="60">
        <v>260</v>
      </c>
      <c r="BR9" s="60">
        <v>270</v>
      </c>
      <c r="BS9" s="60">
        <v>275</v>
      </c>
      <c r="BT9" s="60">
        <v>280</v>
      </c>
      <c r="BU9" s="58">
        <v>190</v>
      </c>
      <c r="BV9" s="58">
        <v>215</v>
      </c>
      <c r="BW9" s="58">
        <v>240</v>
      </c>
      <c r="BX9" s="58">
        <v>260</v>
      </c>
      <c r="BY9" s="58">
        <v>275</v>
      </c>
      <c r="BZ9" s="58">
        <v>287</v>
      </c>
      <c r="CA9" s="58">
        <v>295</v>
      </c>
      <c r="CB9" s="58">
        <v>302</v>
      </c>
      <c r="CC9" s="58">
        <v>310</v>
      </c>
      <c r="CD9" s="58">
        <v>315</v>
      </c>
    </row>
    <row r="10" spans="1:82" x14ac:dyDescent="0.2">
      <c r="B10" s="50" t="s">
        <v>21</v>
      </c>
      <c r="C10" s="48">
        <v>80</v>
      </c>
      <c r="D10" s="48">
        <v>90</v>
      </c>
      <c r="E10" s="48">
        <v>100</v>
      </c>
      <c r="F10" s="48">
        <v>110</v>
      </c>
      <c r="G10" s="48">
        <v>115</v>
      </c>
      <c r="H10" s="48">
        <v>120</v>
      </c>
      <c r="I10" s="48">
        <v>125</v>
      </c>
      <c r="J10" s="48">
        <v>130</v>
      </c>
      <c r="K10" s="48">
        <v>132</v>
      </c>
      <c r="L10" s="48">
        <v>135</v>
      </c>
      <c r="M10" s="49">
        <v>90</v>
      </c>
      <c r="N10" s="49">
        <v>100</v>
      </c>
      <c r="O10" s="49">
        <v>110</v>
      </c>
      <c r="P10" s="49">
        <v>120</v>
      </c>
      <c r="Q10" s="49">
        <v>125</v>
      </c>
      <c r="R10" s="49">
        <v>130</v>
      </c>
      <c r="S10" s="49">
        <v>135</v>
      </c>
      <c r="T10" s="49">
        <v>140</v>
      </c>
      <c r="U10" s="49">
        <v>145</v>
      </c>
      <c r="V10" s="49">
        <v>150</v>
      </c>
      <c r="W10" s="51">
        <v>110</v>
      </c>
      <c r="X10" s="51">
        <v>120</v>
      </c>
      <c r="Y10" s="51">
        <v>138</v>
      </c>
      <c r="Z10" s="51">
        <v>145</v>
      </c>
      <c r="AA10" s="51">
        <v>155</v>
      </c>
      <c r="AB10" s="51">
        <v>162</v>
      </c>
      <c r="AC10" s="51">
        <v>167</v>
      </c>
      <c r="AD10" s="51">
        <v>172</v>
      </c>
      <c r="AE10" s="51">
        <v>175</v>
      </c>
      <c r="AF10" s="51">
        <v>180</v>
      </c>
      <c r="AG10" s="52">
        <v>125</v>
      </c>
      <c r="AH10" s="52">
        <v>140</v>
      </c>
      <c r="AI10" s="52">
        <v>155</v>
      </c>
      <c r="AJ10" s="52">
        <v>165</v>
      </c>
      <c r="AK10" s="52">
        <v>175</v>
      </c>
      <c r="AL10" s="52">
        <v>185</v>
      </c>
      <c r="AM10" s="52">
        <v>190</v>
      </c>
      <c r="AN10" s="52">
        <v>192</v>
      </c>
      <c r="AO10" s="52">
        <v>195</v>
      </c>
      <c r="AP10" s="52">
        <v>200</v>
      </c>
      <c r="AQ10" s="54">
        <v>130</v>
      </c>
      <c r="AR10" s="54">
        <v>150</v>
      </c>
      <c r="AS10" s="54">
        <v>170</v>
      </c>
      <c r="AT10" s="54">
        <v>190</v>
      </c>
      <c r="AU10" s="54">
        <v>200</v>
      </c>
      <c r="AV10" s="54">
        <v>210</v>
      </c>
      <c r="AW10" s="54">
        <v>220</v>
      </c>
      <c r="AX10" s="54">
        <v>225</v>
      </c>
      <c r="AY10" s="54">
        <v>230</v>
      </c>
      <c r="AZ10" s="54">
        <v>235</v>
      </c>
      <c r="BA10" s="57">
        <v>140</v>
      </c>
      <c r="BB10" s="57">
        <v>170</v>
      </c>
      <c r="BC10" s="57">
        <v>190</v>
      </c>
      <c r="BD10" s="57">
        <v>210</v>
      </c>
      <c r="BE10" s="57">
        <v>220</v>
      </c>
      <c r="BF10" s="57">
        <v>230</v>
      </c>
      <c r="BG10" s="57">
        <v>240</v>
      </c>
      <c r="BH10" s="57">
        <v>250</v>
      </c>
      <c r="BI10" s="57">
        <v>255</v>
      </c>
      <c r="BJ10" s="57">
        <v>260</v>
      </c>
      <c r="BK10" s="60">
        <v>190</v>
      </c>
      <c r="BL10" s="60">
        <v>210</v>
      </c>
      <c r="BM10" s="60">
        <v>240</v>
      </c>
      <c r="BN10" s="60">
        <v>250</v>
      </c>
      <c r="BO10" s="60">
        <v>270</v>
      </c>
      <c r="BP10" s="60">
        <v>285</v>
      </c>
      <c r="BQ10" s="60">
        <v>290</v>
      </c>
      <c r="BR10" s="60">
        <v>300</v>
      </c>
      <c r="BS10" s="60">
        <v>305</v>
      </c>
      <c r="BT10" s="60">
        <v>310</v>
      </c>
      <c r="BU10" s="58">
        <v>210</v>
      </c>
      <c r="BV10" s="58">
        <v>235</v>
      </c>
      <c r="BW10" s="58">
        <v>260</v>
      </c>
      <c r="BX10" s="58">
        <v>280</v>
      </c>
      <c r="BY10" s="58">
        <v>295</v>
      </c>
      <c r="BZ10" s="58">
        <v>310</v>
      </c>
      <c r="CA10" s="58">
        <v>320</v>
      </c>
      <c r="CB10" s="58">
        <v>330</v>
      </c>
      <c r="CC10" s="58">
        <v>335</v>
      </c>
      <c r="CD10" s="58">
        <v>340</v>
      </c>
    </row>
    <row r="11" spans="1:82" x14ac:dyDescent="0.2">
      <c r="B11" s="50" t="s">
        <v>22</v>
      </c>
      <c r="C11" s="48">
        <v>90</v>
      </c>
      <c r="D11" s="48">
        <v>105</v>
      </c>
      <c r="E11" s="48">
        <v>115</v>
      </c>
      <c r="F11" s="48">
        <v>125</v>
      </c>
      <c r="G11" s="48">
        <v>130</v>
      </c>
      <c r="H11" s="48">
        <v>135</v>
      </c>
      <c r="I11" s="48">
        <v>140</v>
      </c>
      <c r="J11" s="48">
        <v>145</v>
      </c>
      <c r="K11" s="48">
        <v>147</v>
      </c>
      <c r="L11" s="48">
        <v>150</v>
      </c>
      <c r="M11" s="49">
        <v>105</v>
      </c>
      <c r="N11" s="49">
        <v>115</v>
      </c>
      <c r="O11" s="49">
        <v>125</v>
      </c>
      <c r="P11" s="49">
        <v>135</v>
      </c>
      <c r="Q11" s="49">
        <v>140</v>
      </c>
      <c r="R11" s="49">
        <v>145</v>
      </c>
      <c r="S11" s="49">
        <v>150</v>
      </c>
      <c r="T11" s="49">
        <v>160</v>
      </c>
      <c r="U11" s="49">
        <v>165</v>
      </c>
      <c r="V11" s="49">
        <v>170</v>
      </c>
      <c r="W11" s="51">
        <v>130</v>
      </c>
      <c r="X11" s="51">
        <v>140</v>
      </c>
      <c r="Y11" s="51">
        <v>160</v>
      </c>
      <c r="Z11" s="51">
        <v>165</v>
      </c>
      <c r="AA11" s="51">
        <v>175</v>
      </c>
      <c r="AB11" s="51">
        <v>182</v>
      </c>
      <c r="AC11" s="51">
        <v>187</v>
      </c>
      <c r="AD11" s="51">
        <v>192</v>
      </c>
      <c r="AE11" s="51">
        <v>195</v>
      </c>
      <c r="AF11" s="51">
        <v>200</v>
      </c>
      <c r="AG11" s="52">
        <v>145</v>
      </c>
      <c r="AH11" s="52">
        <v>160</v>
      </c>
      <c r="AI11" s="52">
        <v>175</v>
      </c>
      <c r="AJ11" s="52">
        <v>185</v>
      </c>
      <c r="AK11" s="52">
        <v>195</v>
      </c>
      <c r="AL11" s="52">
        <v>205</v>
      </c>
      <c r="AM11" s="52">
        <v>210</v>
      </c>
      <c r="AN11" s="52">
        <v>212</v>
      </c>
      <c r="AO11" s="52">
        <v>215</v>
      </c>
      <c r="AP11" s="52">
        <v>220</v>
      </c>
      <c r="AQ11" s="54">
        <v>145</v>
      </c>
      <c r="AR11" s="54">
        <v>170</v>
      </c>
      <c r="AS11" s="54">
        <v>190</v>
      </c>
      <c r="AT11" s="54">
        <v>210</v>
      </c>
      <c r="AU11" s="54">
        <v>220</v>
      </c>
      <c r="AV11" s="54">
        <v>230</v>
      </c>
      <c r="AW11" s="54">
        <v>240</v>
      </c>
      <c r="AX11" s="54">
        <v>245</v>
      </c>
      <c r="AY11" s="54">
        <v>250</v>
      </c>
      <c r="AZ11" s="54">
        <v>255</v>
      </c>
      <c r="BA11" s="57">
        <v>155</v>
      </c>
      <c r="BB11" s="57">
        <v>190</v>
      </c>
      <c r="BC11" s="57">
        <v>210</v>
      </c>
      <c r="BD11" s="57">
        <v>230</v>
      </c>
      <c r="BE11" s="57">
        <v>240</v>
      </c>
      <c r="BF11" s="57">
        <v>260</v>
      </c>
      <c r="BG11" s="57">
        <v>270</v>
      </c>
      <c r="BH11" s="57">
        <v>280</v>
      </c>
      <c r="BI11" s="57">
        <v>285</v>
      </c>
      <c r="BJ11" s="57">
        <v>290</v>
      </c>
      <c r="BK11" s="60">
        <v>210</v>
      </c>
      <c r="BL11" s="60">
        <v>230</v>
      </c>
      <c r="BM11" s="60">
        <v>260</v>
      </c>
      <c r="BN11" s="60">
        <v>275</v>
      </c>
      <c r="BO11" s="60">
        <v>295</v>
      </c>
      <c r="BP11" s="60">
        <v>310</v>
      </c>
      <c r="BQ11" s="60">
        <v>315</v>
      </c>
      <c r="BR11" s="60">
        <v>325</v>
      </c>
      <c r="BS11" s="60">
        <v>330</v>
      </c>
      <c r="BT11" s="60">
        <v>335</v>
      </c>
      <c r="BU11" s="58">
        <v>230</v>
      </c>
      <c r="BV11" s="58">
        <v>260</v>
      </c>
      <c r="BW11" s="58">
        <v>280</v>
      </c>
      <c r="BX11" s="58">
        <v>300</v>
      </c>
      <c r="BY11" s="58">
        <v>320</v>
      </c>
      <c r="BZ11" s="58">
        <v>330</v>
      </c>
      <c r="CA11" s="58">
        <v>340</v>
      </c>
      <c r="CB11" s="58">
        <v>350</v>
      </c>
      <c r="CC11" s="58">
        <v>360</v>
      </c>
      <c r="CD11" s="58">
        <v>365</v>
      </c>
    </row>
    <row r="12" spans="1:82" x14ac:dyDescent="0.2">
      <c r="B12" s="50" t="s">
        <v>23</v>
      </c>
      <c r="C12" s="52">
        <v>175</v>
      </c>
      <c r="D12" s="52">
        <v>175</v>
      </c>
      <c r="E12" s="52">
        <v>175</v>
      </c>
      <c r="F12" s="52">
        <v>190</v>
      </c>
      <c r="G12" s="52">
        <v>200</v>
      </c>
      <c r="H12" s="52">
        <v>210</v>
      </c>
      <c r="I12" s="52">
        <v>225</v>
      </c>
      <c r="J12" s="52">
        <v>225</v>
      </c>
      <c r="K12" s="52">
        <v>230</v>
      </c>
      <c r="L12" s="52">
        <v>230</v>
      </c>
      <c r="M12" s="52">
        <v>175</v>
      </c>
      <c r="N12" s="52">
        <v>175</v>
      </c>
      <c r="O12" s="52">
        <v>175</v>
      </c>
      <c r="P12" s="52">
        <v>190</v>
      </c>
      <c r="Q12" s="52">
        <v>200</v>
      </c>
      <c r="R12" s="52">
        <v>210</v>
      </c>
      <c r="S12" s="52">
        <v>225</v>
      </c>
      <c r="T12" s="52">
        <v>225</v>
      </c>
      <c r="U12" s="52">
        <v>230</v>
      </c>
      <c r="V12" s="52">
        <v>230</v>
      </c>
      <c r="W12" s="52">
        <v>175</v>
      </c>
      <c r="X12" s="52">
        <v>175</v>
      </c>
      <c r="Y12" s="52">
        <v>190</v>
      </c>
      <c r="Z12" s="52">
        <v>200</v>
      </c>
      <c r="AA12" s="52">
        <v>210</v>
      </c>
      <c r="AB12" s="52">
        <v>225</v>
      </c>
      <c r="AC12" s="52">
        <v>225</v>
      </c>
      <c r="AD12" s="52">
        <v>230</v>
      </c>
      <c r="AE12" s="52">
        <v>230</v>
      </c>
      <c r="AF12" s="52">
        <v>235</v>
      </c>
      <c r="AG12" s="52">
        <v>175</v>
      </c>
      <c r="AH12" s="52">
        <v>175</v>
      </c>
      <c r="AI12" s="52">
        <v>190</v>
      </c>
      <c r="AJ12" s="52">
        <v>200</v>
      </c>
      <c r="AK12" s="52">
        <v>210</v>
      </c>
      <c r="AL12" s="52">
        <v>225</v>
      </c>
      <c r="AM12" s="52">
        <v>225</v>
      </c>
      <c r="AN12" s="52">
        <v>230</v>
      </c>
      <c r="AO12" s="52">
        <v>230</v>
      </c>
      <c r="AP12" s="52">
        <v>235</v>
      </c>
      <c r="AQ12" s="55">
        <v>275</v>
      </c>
      <c r="AR12" s="55">
        <v>275</v>
      </c>
      <c r="AS12" s="55">
        <v>275</v>
      </c>
      <c r="AT12" s="55">
        <v>295</v>
      </c>
      <c r="AU12" s="55">
        <v>315</v>
      </c>
      <c r="AV12" s="55">
        <v>335</v>
      </c>
      <c r="AW12" s="55">
        <v>360</v>
      </c>
      <c r="AX12" s="55">
        <v>360</v>
      </c>
      <c r="AY12" s="55">
        <v>380</v>
      </c>
      <c r="AZ12" s="55">
        <v>380</v>
      </c>
      <c r="BA12" s="55">
        <v>275</v>
      </c>
      <c r="BB12" s="55">
        <v>275</v>
      </c>
      <c r="BC12" s="55">
        <v>275</v>
      </c>
      <c r="BD12" s="55">
        <v>295</v>
      </c>
      <c r="BE12" s="55">
        <v>315</v>
      </c>
      <c r="BF12" s="55">
        <v>335</v>
      </c>
      <c r="BG12" s="55">
        <v>360</v>
      </c>
      <c r="BH12" s="55">
        <v>360</v>
      </c>
      <c r="BI12" s="55">
        <v>380</v>
      </c>
      <c r="BJ12" s="55">
        <v>380</v>
      </c>
      <c r="BK12" s="58">
        <v>275</v>
      </c>
      <c r="BL12" s="58">
        <v>275</v>
      </c>
      <c r="BM12" s="58">
        <v>295</v>
      </c>
      <c r="BN12" s="58">
        <v>315</v>
      </c>
      <c r="BO12" s="58">
        <v>335</v>
      </c>
      <c r="BP12" s="58">
        <v>360</v>
      </c>
      <c r="BQ12" s="58">
        <v>360</v>
      </c>
      <c r="BR12" s="58">
        <v>380</v>
      </c>
      <c r="BS12" s="58">
        <v>380</v>
      </c>
      <c r="BT12" s="58">
        <v>385</v>
      </c>
      <c r="BU12" s="58">
        <v>275</v>
      </c>
      <c r="BV12" s="58">
        <v>275</v>
      </c>
      <c r="BW12" s="58">
        <v>295</v>
      </c>
      <c r="BX12" s="58">
        <v>315</v>
      </c>
      <c r="BY12" s="58">
        <v>335</v>
      </c>
      <c r="BZ12" s="58">
        <v>360</v>
      </c>
      <c r="CA12" s="58">
        <v>360</v>
      </c>
      <c r="CB12" s="58">
        <v>380</v>
      </c>
      <c r="CC12" s="58">
        <v>380</v>
      </c>
      <c r="CD12" s="58">
        <v>385</v>
      </c>
    </row>
    <row r="13" spans="1:82" s="45" customFormat="1" x14ac:dyDescent="0.2">
      <c r="BQ13" s="46"/>
      <c r="BR13" s="46"/>
      <c r="BS13" s="46"/>
      <c r="BT13" s="46"/>
      <c r="BU13" s="46"/>
      <c r="BV13" s="46"/>
      <c r="BW13" s="46"/>
      <c r="BX13" s="46"/>
      <c r="BY13" s="46"/>
      <c r="BZ13" s="46"/>
    </row>
    <row r="14" spans="1:82" s="45" customFormat="1" x14ac:dyDescent="0.2">
      <c r="BH14" s="46"/>
      <c r="BI14" s="46"/>
      <c r="BJ14" s="46"/>
      <c r="BK14" s="46"/>
      <c r="BL14" s="46"/>
      <c r="BM14" s="46"/>
      <c r="BN14" s="46"/>
      <c r="BO14" s="46"/>
    </row>
    <row r="15" spans="1:82" x14ac:dyDescent="0.2">
      <c r="C15" t="s">
        <v>24</v>
      </c>
      <c r="D15" s="61" t="s">
        <v>25</v>
      </c>
      <c r="E15" s="61" t="s">
        <v>25</v>
      </c>
      <c r="F15" s="61" t="s">
        <v>26</v>
      </c>
      <c r="G15" s="61" t="s">
        <v>27</v>
      </c>
      <c r="H15" s="28"/>
      <c r="I15" s="28"/>
      <c r="J15" s="29" t="s">
        <v>24</v>
      </c>
      <c r="K15" s="62" t="s">
        <v>28</v>
      </c>
      <c r="L15" s="62" t="s">
        <v>28</v>
      </c>
      <c r="M15" s="62" t="s">
        <v>26</v>
      </c>
      <c r="N15" s="62" t="s">
        <v>27</v>
      </c>
      <c r="O15" s="29"/>
      <c r="P15" s="29"/>
      <c r="Q15" s="29"/>
      <c r="R15" s="29"/>
      <c r="S15" s="29"/>
      <c r="T15" s="29"/>
      <c r="U15" s="29"/>
      <c r="V15" s="29"/>
      <c r="W15" s="29"/>
      <c r="BV15" s="61"/>
      <c r="BW15" s="45"/>
    </row>
    <row r="16" spans="1:82" x14ac:dyDescent="0.2">
      <c r="A16" s="43">
        <v>10</v>
      </c>
      <c r="B16" s="65" t="s">
        <v>110</v>
      </c>
      <c r="C16" s="66" t="s">
        <v>127</v>
      </c>
      <c r="D16" s="47" t="s">
        <v>30</v>
      </c>
      <c r="E16" s="47" t="s">
        <v>40</v>
      </c>
      <c r="F16" s="47" t="s">
        <v>50</v>
      </c>
      <c r="G16" s="47" t="s">
        <v>60</v>
      </c>
      <c r="H16" s="44">
        <v>10</v>
      </c>
      <c r="I16" s="65" t="s">
        <v>110</v>
      </c>
      <c r="J16" s="66" t="s">
        <v>127</v>
      </c>
      <c r="K16" s="63" t="s">
        <v>70</v>
      </c>
      <c r="L16" s="63" t="s">
        <v>80</v>
      </c>
      <c r="M16" s="63" t="s">
        <v>90</v>
      </c>
      <c r="N16" s="63" t="s">
        <v>100</v>
      </c>
      <c r="O16" s="29"/>
      <c r="T16" s="31"/>
      <c r="U16" s="31"/>
      <c r="V16" s="29"/>
      <c r="W16" s="29"/>
      <c r="BW16" s="45"/>
    </row>
    <row r="17" spans="1:75" x14ac:dyDescent="0.2">
      <c r="A17" s="43">
        <v>35.01</v>
      </c>
      <c r="B17" s="65" t="s">
        <v>110</v>
      </c>
      <c r="C17" s="66" t="s">
        <v>127</v>
      </c>
      <c r="D17" s="47" t="s">
        <v>30</v>
      </c>
      <c r="E17" s="47" t="s">
        <v>40</v>
      </c>
      <c r="F17" s="47" t="s">
        <v>50</v>
      </c>
      <c r="G17" s="47" t="s">
        <v>60</v>
      </c>
      <c r="H17" s="28">
        <v>35.01</v>
      </c>
      <c r="I17" s="65" t="s">
        <v>110</v>
      </c>
      <c r="J17" s="66" t="s">
        <v>127</v>
      </c>
      <c r="K17" s="63" t="s">
        <v>70</v>
      </c>
      <c r="L17" s="63" t="s">
        <v>80</v>
      </c>
      <c r="M17" s="63" t="s">
        <v>90</v>
      </c>
      <c r="N17" s="63" t="s">
        <v>100</v>
      </c>
      <c r="O17" s="29"/>
      <c r="P17" s="63"/>
      <c r="Q17" s="63"/>
      <c r="T17" s="31"/>
      <c r="U17" s="31"/>
      <c r="V17" s="29"/>
      <c r="W17" s="29"/>
      <c r="AX17" s="27"/>
      <c r="AY17" s="27"/>
      <c r="BI17" s="61"/>
      <c r="BU17" s="27"/>
      <c r="BV17" s="47"/>
      <c r="BW17" s="45"/>
    </row>
    <row r="18" spans="1:75" x14ac:dyDescent="0.2">
      <c r="A18" s="43">
        <v>40.01</v>
      </c>
      <c r="B18" s="65" t="s">
        <v>110</v>
      </c>
      <c r="C18" s="66" t="s">
        <v>127</v>
      </c>
      <c r="D18" s="47" t="s">
        <v>30</v>
      </c>
      <c r="E18" s="47" t="s">
        <v>40</v>
      </c>
      <c r="F18" s="47" t="s">
        <v>50</v>
      </c>
      <c r="G18" s="47" t="s">
        <v>60</v>
      </c>
      <c r="H18" s="32">
        <v>40.01</v>
      </c>
      <c r="I18" s="65" t="s">
        <v>110</v>
      </c>
      <c r="J18" s="66" t="s">
        <v>127</v>
      </c>
      <c r="K18" s="63" t="s">
        <v>71</v>
      </c>
      <c r="L18" s="63" t="s">
        <v>81</v>
      </c>
      <c r="M18" s="63" t="s">
        <v>90</v>
      </c>
      <c r="N18" s="63" t="s">
        <v>100</v>
      </c>
      <c r="O18" s="29"/>
      <c r="T18" s="31"/>
      <c r="U18" s="31"/>
      <c r="V18" s="29"/>
      <c r="W18" s="29"/>
      <c r="AX18" s="27"/>
      <c r="AY18" s="27"/>
      <c r="BU18" s="27"/>
      <c r="BV18" s="47"/>
      <c r="BW18" s="45"/>
    </row>
    <row r="19" spans="1:75" x14ac:dyDescent="0.2">
      <c r="A19" s="43">
        <v>45.01</v>
      </c>
      <c r="B19" s="65" t="s">
        <v>110</v>
      </c>
      <c r="C19" s="66" t="s">
        <v>127</v>
      </c>
      <c r="D19" s="47" t="s">
        <v>30</v>
      </c>
      <c r="E19" s="47" t="s">
        <v>40</v>
      </c>
      <c r="F19" s="47" t="s">
        <v>50</v>
      </c>
      <c r="G19" s="47" t="s">
        <v>60</v>
      </c>
      <c r="H19" s="33">
        <v>45.01</v>
      </c>
      <c r="I19" s="65" t="s">
        <v>110</v>
      </c>
      <c r="J19" s="66" t="s">
        <v>127</v>
      </c>
      <c r="K19" s="63" t="s">
        <v>72</v>
      </c>
      <c r="L19" s="63" t="s">
        <v>89</v>
      </c>
      <c r="M19" s="63" t="s">
        <v>91</v>
      </c>
      <c r="N19" s="63" t="s">
        <v>101</v>
      </c>
      <c r="O19" s="34"/>
      <c r="T19" s="31"/>
      <c r="U19" s="31"/>
      <c r="V19" s="34"/>
      <c r="W19" s="34"/>
      <c r="AX19" s="27"/>
      <c r="AY19" s="27"/>
      <c r="BI19" s="61"/>
      <c r="BU19" s="27"/>
      <c r="BV19" s="47"/>
      <c r="BW19" s="45"/>
    </row>
    <row r="20" spans="1:75" x14ac:dyDescent="0.2">
      <c r="A20" s="43">
        <v>49.01</v>
      </c>
      <c r="B20" s="65" t="s">
        <v>110</v>
      </c>
      <c r="C20" s="66" t="s">
        <v>127</v>
      </c>
      <c r="D20" s="47" t="s">
        <v>31</v>
      </c>
      <c r="E20" s="47" t="s">
        <v>41</v>
      </c>
      <c r="F20" s="47" t="s">
        <v>50</v>
      </c>
      <c r="G20" s="47" t="s">
        <v>60</v>
      </c>
      <c r="H20" s="33">
        <v>49.01</v>
      </c>
      <c r="I20" s="65" t="s">
        <v>110</v>
      </c>
      <c r="J20" s="66" t="s">
        <v>127</v>
      </c>
      <c r="K20" s="63" t="s">
        <v>82</v>
      </c>
      <c r="L20" s="63" t="s">
        <v>73</v>
      </c>
      <c r="M20" s="63" t="s">
        <v>92</v>
      </c>
      <c r="N20" s="63" t="s">
        <v>102</v>
      </c>
      <c r="O20" s="34"/>
      <c r="T20" s="31"/>
      <c r="U20" s="31"/>
      <c r="V20" s="34"/>
      <c r="W20" s="34"/>
      <c r="BU20" s="27"/>
      <c r="BV20" s="47"/>
      <c r="BW20" s="45"/>
    </row>
    <row r="21" spans="1:75" x14ac:dyDescent="0.2">
      <c r="A21" s="43">
        <v>55.01</v>
      </c>
      <c r="B21" s="65" t="s">
        <v>110</v>
      </c>
      <c r="C21" s="66" t="s">
        <v>127</v>
      </c>
      <c r="D21" s="47" t="s">
        <v>32</v>
      </c>
      <c r="E21" s="47" t="s">
        <v>42</v>
      </c>
      <c r="F21" s="47" t="s">
        <v>51</v>
      </c>
      <c r="G21" s="47" t="s">
        <v>61</v>
      </c>
      <c r="H21" s="33">
        <v>55.01</v>
      </c>
      <c r="I21" s="65" t="s">
        <v>110</v>
      </c>
      <c r="J21" s="66" t="s">
        <v>127</v>
      </c>
      <c r="K21" s="64" t="s">
        <v>74</v>
      </c>
      <c r="L21" s="64" t="s">
        <v>83</v>
      </c>
      <c r="M21" s="64" t="s">
        <v>93</v>
      </c>
      <c r="N21" s="64" t="s">
        <v>103</v>
      </c>
      <c r="O21" s="34"/>
      <c r="T21" s="35"/>
      <c r="U21" s="35"/>
      <c r="V21" s="34"/>
      <c r="W21" s="34"/>
      <c r="BI21" s="61"/>
      <c r="BV21" s="47"/>
      <c r="BW21" s="45"/>
    </row>
    <row r="22" spans="1:75" x14ac:dyDescent="0.2">
      <c r="A22" s="43">
        <v>61.01</v>
      </c>
      <c r="B22" s="65" t="s">
        <v>110</v>
      </c>
      <c r="C22" s="66" t="s">
        <v>127</v>
      </c>
      <c r="D22" s="47" t="s">
        <v>33</v>
      </c>
      <c r="E22" s="47" t="s">
        <v>43</v>
      </c>
      <c r="F22" s="47" t="s">
        <v>52</v>
      </c>
      <c r="G22" s="47" t="s">
        <v>62</v>
      </c>
      <c r="H22" s="33">
        <v>59.01</v>
      </c>
      <c r="I22" s="65" t="s">
        <v>110</v>
      </c>
      <c r="J22" s="66" t="s">
        <v>127</v>
      </c>
      <c r="K22" s="64" t="s">
        <v>75</v>
      </c>
      <c r="L22" s="64" t="s">
        <v>84</v>
      </c>
      <c r="M22" s="64" t="s">
        <v>94</v>
      </c>
      <c r="N22" s="64" t="s">
        <v>104</v>
      </c>
      <c r="O22" s="34"/>
      <c r="T22" s="35"/>
      <c r="U22" s="35"/>
      <c r="V22" s="34"/>
      <c r="W22" s="34"/>
      <c r="BW22" s="45"/>
    </row>
    <row r="23" spans="1:75" x14ac:dyDescent="0.2">
      <c r="A23" s="43">
        <v>67.010000000000005</v>
      </c>
      <c r="B23" s="65" t="s">
        <v>110</v>
      </c>
      <c r="C23" s="66" t="s">
        <v>127</v>
      </c>
      <c r="D23" s="47" t="s">
        <v>34</v>
      </c>
      <c r="E23" s="47" t="s">
        <v>44</v>
      </c>
      <c r="F23" s="47" t="s">
        <v>53</v>
      </c>
      <c r="G23" s="47" t="s">
        <v>63</v>
      </c>
      <c r="H23" s="33">
        <v>64.010000000000005</v>
      </c>
      <c r="I23" s="65" t="s">
        <v>110</v>
      </c>
      <c r="J23" s="66" t="s">
        <v>127</v>
      </c>
      <c r="K23" s="64" t="s">
        <v>76</v>
      </c>
      <c r="L23" s="64" t="s">
        <v>85</v>
      </c>
      <c r="M23" s="64" t="s">
        <v>95</v>
      </c>
      <c r="N23" s="64" t="s">
        <v>105</v>
      </c>
      <c r="O23" s="34"/>
      <c r="T23" s="35"/>
      <c r="U23" s="35"/>
      <c r="V23" s="34"/>
      <c r="W23" s="34"/>
      <c r="BI23" s="61"/>
    </row>
    <row r="24" spans="1:75" x14ac:dyDescent="0.2">
      <c r="A24" s="43">
        <v>73.010000000000005</v>
      </c>
      <c r="B24" s="65" t="s">
        <v>110</v>
      </c>
      <c r="C24" s="66" t="s">
        <v>127</v>
      </c>
      <c r="D24" s="47" t="s">
        <v>35</v>
      </c>
      <c r="E24" s="47" t="s">
        <v>45</v>
      </c>
      <c r="F24" s="47" t="s">
        <v>54</v>
      </c>
      <c r="G24" s="47" t="s">
        <v>64</v>
      </c>
      <c r="H24" s="33">
        <v>71.010000000000005</v>
      </c>
      <c r="I24" s="65" t="s">
        <v>110</v>
      </c>
      <c r="J24" s="66" t="s">
        <v>127</v>
      </c>
      <c r="K24" s="64" t="s">
        <v>77</v>
      </c>
      <c r="L24" s="64" t="s">
        <v>86</v>
      </c>
      <c r="M24" s="64" t="s">
        <v>96</v>
      </c>
      <c r="N24" s="64" t="s">
        <v>106</v>
      </c>
      <c r="O24" s="34"/>
      <c r="T24" s="35"/>
      <c r="U24" s="35"/>
      <c r="V24" s="34"/>
      <c r="W24" s="34"/>
    </row>
    <row r="25" spans="1:75" x14ac:dyDescent="0.2">
      <c r="A25" s="43">
        <v>81.010000000000005</v>
      </c>
      <c r="B25" s="65" t="s">
        <v>110</v>
      </c>
      <c r="C25" s="66" t="s">
        <v>127</v>
      </c>
      <c r="D25" s="47" t="s">
        <v>36</v>
      </c>
      <c r="E25" s="47" t="s">
        <v>46</v>
      </c>
      <c r="F25" s="47" t="s">
        <v>55</v>
      </c>
      <c r="G25" s="47" t="s">
        <v>65</v>
      </c>
      <c r="H25" s="33">
        <v>76.010000000000005</v>
      </c>
      <c r="I25" s="65" t="s">
        <v>110</v>
      </c>
      <c r="J25" s="66" t="s">
        <v>127</v>
      </c>
      <c r="K25" s="64" t="s">
        <v>78</v>
      </c>
      <c r="L25" s="64" t="s">
        <v>87</v>
      </c>
      <c r="M25" s="64" t="s">
        <v>97</v>
      </c>
      <c r="N25" s="64" t="s">
        <v>107</v>
      </c>
      <c r="O25" s="34"/>
      <c r="T25" s="35"/>
      <c r="U25" s="35"/>
      <c r="V25" s="34"/>
      <c r="W25" s="34"/>
      <c r="BI25" s="61"/>
    </row>
    <row r="26" spans="1:75" x14ac:dyDescent="0.2">
      <c r="A26" s="43">
        <v>89.01</v>
      </c>
      <c r="B26" s="65" t="s">
        <v>110</v>
      </c>
      <c r="C26" s="66" t="s">
        <v>127</v>
      </c>
      <c r="D26" s="47" t="s">
        <v>37</v>
      </c>
      <c r="E26" s="47" t="s">
        <v>47</v>
      </c>
      <c r="F26" s="47" t="s">
        <v>56</v>
      </c>
      <c r="G26" s="47" t="s">
        <v>66</v>
      </c>
      <c r="H26" s="33">
        <v>81.010000000000005</v>
      </c>
      <c r="I26" s="65" t="s">
        <v>110</v>
      </c>
      <c r="J26" s="66" t="s">
        <v>127</v>
      </c>
      <c r="K26" s="64" t="s">
        <v>79</v>
      </c>
      <c r="L26" s="64" t="s">
        <v>88</v>
      </c>
      <c r="M26" s="64" t="s">
        <v>98</v>
      </c>
      <c r="N26" s="64" t="s">
        <v>108</v>
      </c>
      <c r="O26" s="34"/>
      <c r="T26" s="35"/>
      <c r="U26" s="35"/>
      <c r="V26" s="34"/>
      <c r="W26" s="34"/>
    </row>
    <row r="27" spans="1:75" x14ac:dyDescent="0.2">
      <c r="A27" s="43">
        <v>96.01</v>
      </c>
      <c r="B27" s="65" t="s">
        <v>110</v>
      </c>
      <c r="C27" s="66" t="s">
        <v>127</v>
      </c>
      <c r="D27" s="47" t="s">
        <v>38</v>
      </c>
      <c r="E27" s="47" t="s">
        <v>48</v>
      </c>
      <c r="F27" s="47" t="s">
        <v>57</v>
      </c>
      <c r="G27" s="47" t="s">
        <v>67</v>
      </c>
      <c r="H27" s="33">
        <v>87.01</v>
      </c>
      <c r="I27" s="65" t="s">
        <v>110</v>
      </c>
      <c r="J27" s="66" t="s">
        <v>127</v>
      </c>
      <c r="K27" s="64" t="s">
        <v>79</v>
      </c>
      <c r="L27" s="64" t="s">
        <v>88</v>
      </c>
      <c r="M27" s="64" t="s">
        <v>99</v>
      </c>
      <c r="N27" s="64" t="s">
        <v>109</v>
      </c>
      <c r="O27" s="34"/>
      <c r="T27" s="35"/>
      <c r="U27" s="35"/>
      <c r="V27" s="34"/>
      <c r="W27" s="34"/>
      <c r="BI27" s="61"/>
    </row>
    <row r="28" spans="1:75" x14ac:dyDescent="0.2">
      <c r="A28" s="43">
        <v>102.01</v>
      </c>
      <c r="B28" s="65" t="s">
        <v>110</v>
      </c>
      <c r="C28" s="66" t="s">
        <v>127</v>
      </c>
      <c r="D28" s="47" t="s">
        <v>39</v>
      </c>
      <c r="E28" s="47" t="s">
        <v>49</v>
      </c>
      <c r="F28" s="47" t="s">
        <v>58</v>
      </c>
      <c r="G28" s="47" t="s">
        <v>68</v>
      </c>
      <c r="H28" s="33"/>
      <c r="I28" s="65"/>
      <c r="J28" s="30"/>
      <c r="K28" s="35"/>
      <c r="L28" s="35"/>
      <c r="M28" s="35"/>
      <c r="N28" s="35"/>
      <c r="O28" s="34"/>
      <c r="R28" s="35"/>
      <c r="S28" s="35"/>
      <c r="T28" s="35"/>
      <c r="U28" s="35"/>
      <c r="V28" s="34"/>
      <c r="W28" s="34"/>
    </row>
    <row r="29" spans="1:75" x14ac:dyDescent="0.2">
      <c r="A29" s="43">
        <v>109.1</v>
      </c>
      <c r="B29" s="65" t="s">
        <v>110</v>
      </c>
      <c r="C29" s="66" t="s">
        <v>127</v>
      </c>
      <c r="D29" s="47" t="s">
        <v>39</v>
      </c>
      <c r="E29" s="47" t="s">
        <v>49</v>
      </c>
      <c r="F29" s="47" t="s">
        <v>59</v>
      </c>
      <c r="G29" s="47" t="s">
        <v>69</v>
      </c>
      <c r="H29" s="33"/>
      <c r="I29" s="65"/>
      <c r="J29" s="30"/>
      <c r="K29" s="35"/>
      <c r="L29" s="35"/>
      <c r="M29" s="35"/>
      <c r="N29" s="35"/>
      <c r="O29" s="34"/>
      <c r="R29" s="35"/>
      <c r="S29" s="35"/>
      <c r="T29" s="35"/>
      <c r="U29" s="35"/>
      <c r="V29" s="34"/>
      <c r="W29" s="34"/>
      <c r="AX29" s="27"/>
      <c r="AY29" s="27"/>
      <c r="BI29" s="61"/>
    </row>
    <row r="30" spans="1:75" x14ac:dyDescent="0.2">
      <c r="M30" s="34"/>
      <c r="O30" s="35"/>
      <c r="P30" s="35"/>
      <c r="Q30" s="35"/>
      <c r="R30" s="35"/>
      <c r="S30" s="35"/>
      <c r="T30" s="34"/>
      <c r="U30" s="34"/>
    </row>
    <row r="31" spans="1:75" x14ac:dyDescent="0.2">
      <c r="M31" s="34"/>
      <c r="N31" s="35"/>
      <c r="O31" s="35"/>
      <c r="P31" s="35"/>
      <c r="Q31" s="35"/>
      <c r="R31" s="35"/>
      <c r="S31" s="35"/>
      <c r="T31" s="34"/>
      <c r="U31" s="34"/>
      <c r="BG31" s="61"/>
    </row>
    <row r="32" spans="1:75" x14ac:dyDescent="0.2">
      <c r="M32" s="34"/>
      <c r="N32" s="35"/>
      <c r="O32" s="35"/>
      <c r="P32" s="35"/>
      <c r="Q32" s="35"/>
      <c r="R32" s="35"/>
      <c r="S32" s="35"/>
      <c r="T32" s="34"/>
      <c r="U32" s="34"/>
    </row>
    <row r="33" spans="13:59" x14ac:dyDescent="0.2">
      <c r="M33" s="34"/>
      <c r="N33" s="35"/>
      <c r="O33" s="35"/>
      <c r="P33" s="35"/>
      <c r="Q33" s="35"/>
      <c r="R33" s="35"/>
      <c r="S33" s="35"/>
      <c r="T33" s="34"/>
      <c r="U33" s="34"/>
      <c r="BG33" s="61"/>
    </row>
    <row r="35" spans="13:59" x14ac:dyDescent="0.2">
      <c r="BG35" s="61"/>
    </row>
    <row r="37" spans="13:59" x14ac:dyDescent="0.2">
      <c r="BG37" s="61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FEMININES</vt:lpstr>
      <vt:lpstr>MASCULINS</vt:lpstr>
      <vt:lpstr>Minimas</vt:lpstr>
      <vt:lpstr>FEMININES!Zone_d_impression</vt:lpstr>
      <vt:lpstr>MASCULINS!Zone_d_impression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Guy KOLLER</cp:lastModifiedBy>
  <cp:lastPrinted>2019-07-29T15:11:19Z</cp:lastPrinted>
  <dcterms:created xsi:type="dcterms:W3CDTF">2004-10-09T07:29:01Z</dcterms:created>
  <dcterms:modified xsi:type="dcterms:W3CDTF">2019-09-11T06:16:12Z</dcterms:modified>
</cp:coreProperties>
</file>