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dc4ec031386d6d/Bureau/Thierry FFHM/saison 2023 2024/"/>
    </mc:Choice>
  </mc:AlternateContent>
  <xr:revisionPtr revIDLastSave="0" documentId="8_{F1FDE3EC-E572-4D21-824C-411FDAD1A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VIDUEL" sheetId="7" r:id="rId1"/>
    <sheet name="Masterf" sheetId="5" state="hidden" r:id="rId2"/>
    <sheet name="Masterh" sheetId="6" state="hidden" r:id="rId3"/>
  </sheets>
  <definedNames>
    <definedName name="_xlnm.Print_Area" localSheetId="0">INDIVIDUEL!$A$1:$W$29</definedName>
  </definedNames>
  <calcPr calcId="191029"/>
</workbook>
</file>

<file path=xl/calcChain.xml><?xml version="1.0" encoding="utf-8"?>
<calcChain xmlns="http://schemas.openxmlformats.org/spreadsheetml/2006/main">
  <c r="W8" i="7" l="1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7" i="7"/>
  <c r="U16" i="7" l="1"/>
  <c r="S16" i="7"/>
  <c r="R16" i="7"/>
  <c r="N16" i="7"/>
  <c r="U15" i="7"/>
  <c r="R15" i="7"/>
  <c r="N15" i="7"/>
  <c r="S15" i="7" s="1"/>
  <c r="U14" i="7"/>
  <c r="S14" i="7"/>
  <c r="R14" i="7"/>
  <c r="N14" i="7"/>
  <c r="U13" i="7"/>
  <c r="R13" i="7"/>
  <c r="N13" i="7"/>
  <c r="S13" i="7" s="1"/>
  <c r="V28" i="7"/>
  <c r="U28" i="7"/>
  <c r="AE14" i="7" l="1"/>
  <c r="AB16" i="7"/>
  <c r="AD13" i="7"/>
  <c r="AE13" i="7"/>
  <c r="V13" i="7"/>
  <c r="AG13" i="7"/>
  <c r="AH13" i="7"/>
  <c r="AD15" i="7"/>
  <c r="AE15" i="7"/>
  <c r="AA15" i="7"/>
  <c r="V15" i="7"/>
  <c r="AH15" i="7"/>
  <c r="AG15" i="7"/>
  <c r="AC14" i="7"/>
  <c r="AC16" i="7"/>
  <c r="V14" i="7"/>
  <c r="V16" i="7"/>
  <c r="AF15" i="7"/>
  <c r="AF13" i="7"/>
  <c r="AA13" i="7"/>
  <c r="AD16" i="7"/>
  <c r="AC13" i="7"/>
  <c r="AG14" i="7"/>
  <c r="AC15" i="7"/>
  <c r="AG16" i="7"/>
  <c r="AE16" i="7"/>
  <c r="AB13" i="7"/>
  <c r="AF14" i="7"/>
  <c r="AB15" i="7"/>
  <c r="AF16" i="7"/>
  <c r="AH14" i="7"/>
  <c r="AH16" i="7"/>
  <c r="AA14" i="7"/>
  <c r="AA16" i="7"/>
  <c r="AB14" i="7"/>
  <c r="AD14" i="7"/>
  <c r="N9" i="7"/>
  <c r="S9" i="7" s="1"/>
  <c r="R9" i="7"/>
  <c r="U9" i="7"/>
  <c r="N10" i="7"/>
  <c r="R10" i="7"/>
  <c r="S10" i="7"/>
  <c r="U10" i="7"/>
  <c r="N11" i="7"/>
  <c r="R11" i="7"/>
  <c r="S11" i="7" s="1"/>
  <c r="U11" i="7"/>
  <c r="N12" i="7"/>
  <c r="S12" i="7" s="1"/>
  <c r="R12" i="7"/>
  <c r="U12" i="7"/>
  <c r="N17" i="7"/>
  <c r="S17" i="7" s="1"/>
  <c r="R17" i="7"/>
  <c r="U17" i="7"/>
  <c r="U7" i="7"/>
  <c r="U18" i="7"/>
  <c r="U19" i="7"/>
  <c r="U20" i="7"/>
  <c r="U21" i="7"/>
  <c r="U22" i="7"/>
  <c r="U23" i="7"/>
  <c r="U24" i="7"/>
  <c r="U25" i="7"/>
  <c r="U26" i="7"/>
  <c r="U27" i="7"/>
  <c r="AI28" i="7"/>
  <c r="AK28" i="7" s="1"/>
  <c r="AL28" i="7"/>
  <c r="N8" i="7"/>
  <c r="R8" i="7"/>
  <c r="R18" i="7"/>
  <c r="N18" i="7"/>
  <c r="S18" i="7" s="1"/>
  <c r="N21" i="7"/>
  <c r="S21" i="7" s="1"/>
  <c r="R21" i="7"/>
  <c r="N22" i="7"/>
  <c r="R22" i="7"/>
  <c r="S22" i="7"/>
  <c r="V22" i="7" s="1"/>
  <c r="N23" i="7"/>
  <c r="S23" i="7" s="1"/>
  <c r="R23" i="7"/>
  <c r="N24" i="7"/>
  <c r="S24" i="7" s="1"/>
  <c r="R24" i="7"/>
  <c r="N25" i="7"/>
  <c r="R25" i="7"/>
  <c r="S25" i="7"/>
  <c r="N26" i="7"/>
  <c r="S26" i="7" s="1"/>
  <c r="R26" i="7"/>
  <c r="N27" i="7"/>
  <c r="R27" i="7"/>
  <c r="S27" i="7"/>
  <c r="V27" i="7" s="1"/>
  <c r="N28" i="7"/>
  <c r="R28" i="7"/>
  <c r="S28" i="7"/>
  <c r="AF28" i="7"/>
  <c r="T28" i="7" l="1"/>
  <c r="V21" i="7"/>
  <c r="AA21" i="7"/>
  <c r="AH18" i="7"/>
  <c r="V18" i="7"/>
  <c r="AC11" i="7"/>
  <c r="V11" i="7"/>
  <c r="AA11" i="7"/>
  <c r="AB11" i="7"/>
  <c r="AF11" i="7"/>
  <c r="AD11" i="7"/>
  <c r="AG11" i="7"/>
  <c r="AC17" i="7"/>
  <c r="V17" i="7"/>
  <c r="AD17" i="7"/>
  <c r="AB17" i="7"/>
  <c r="AF17" i="7"/>
  <c r="AG17" i="7"/>
  <c r="AG12" i="7"/>
  <c r="V12" i="7"/>
  <c r="AB24" i="7"/>
  <c r="V24" i="7"/>
  <c r="AD23" i="7"/>
  <c r="V23" i="7"/>
  <c r="AH26" i="7"/>
  <c r="V26" i="7"/>
  <c r="AE9" i="7"/>
  <c r="V9" i="7"/>
  <c r="AA9" i="7"/>
  <c r="AG9" i="7"/>
  <c r="AF9" i="7"/>
  <c r="AB9" i="7"/>
  <c r="AL14" i="7"/>
  <c r="AI14" i="7"/>
  <c r="AK14" i="7" s="1"/>
  <c r="AL16" i="7"/>
  <c r="AI16" i="7"/>
  <c r="AK16" i="7" s="1"/>
  <c r="AL13" i="7"/>
  <c r="AI13" i="7"/>
  <c r="AK13" i="7" s="1"/>
  <c r="AE25" i="7"/>
  <c r="V25" i="7"/>
  <c r="AC10" i="7"/>
  <c r="V10" i="7"/>
  <c r="AL15" i="7"/>
  <c r="AI15" i="7"/>
  <c r="AK15" i="7" s="1"/>
  <c r="AD22" i="7"/>
  <c r="AF12" i="7"/>
  <c r="AB10" i="7"/>
  <c r="AG10" i="7"/>
  <c r="AF10" i="7"/>
  <c r="AE10" i="7"/>
  <c r="AA17" i="7"/>
  <c r="AH17" i="7"/>
  <c r="AD12" i="7"/>
  <c r="AH11" i="7"/>
  <c r="AD10" i="7"/>
  <c r="AH9" i="7"/>
  <c r="AC12" i="7"/>
  <c r="AE17" i="7"/>
  <c r="AA12" i="7"/>
  <c r="AE11" i="7"/>
  <c r="AA10" i="7"/>
  <c r="AE12" i="7"/>
  <c r="AH10" i="7"/>
  <c r="AD9" i="7"/>
  <c r="AB12" i="7"/>
  <c r="AH12" i="7"/>
  <c r="AC9" i="7"/>
  <c r="AG18" i="7"/>
  <c r="AC27" i="7"/>
  <c r="AG23" i="7"/>
  <c r="AH27" i="7"/>
  <c r="AE26" i="7"/>
  <c r="AF23" i="7"/>
  <c r="AB27" i="7"/>
  <c r="AH21" i="7"/>
  <c r="AE18" i="7"/>
  <c r="AD25" i="7"/>
  <c r="AC22" i="7"/>
  <c r="AG26" i="7"/>
  <c r="AA22" i="7"/>
  <c r="AA24" i="7"/>
  <c r="AD28" i="7"/>
  <c r="AA27" i="7"/>
  <c r="AF26" i="7"/>
  <c r="AC25" i="7"/>
  <c r="AH24" i="7"/>
  <c r="AE23" i="7"/>
  <c r="AB22" i="7"/>
  <c r="AG21" i="7"/>
  <c r="AF18" i="7"/>
  <c r="AG24" i="7"/>
  <c r="AF21" i="7"/>
  <c r="AB28" i="7"/>
  <c r="AG27" i="7"/>
  <c r="AD26" i="7"/>
  <c r="AA25" i="7"/>
  <c r="AF24" i="7"/>
  <c r="AC23" i="7"/>
  <c r="AH22" i="7"/>
  <c r="AE21" i="7"/>
  <c r="AD18" i="7"/>
  <c r="AB25" i="7"/>
  <c r="AA28" i="7"/>
  <c r="AF27" i="7"/>
  <c r="AC26" i="7"/>
  <c r="AH25" i="7"/>
  <c r="AE24" i="7"/>
  <c r="AB23" i="7"/>
  <c r="AG22" i="7"/>
  <c r="AD21" i="7"/>
  <c r="AC18" i="7"/>
  <c r="AH28" i="7"/>
  <c r="AE27" i="7"/>
  <c r="AB26" i="7"/>
  <c r="AG25" i="7"/>
  <c r="AD24" i="7"/>
  <c r="AA23" i="7"/>
  <c r="AF22" i="7"/>
  <c r="AC21" i="7"/>
  <c r="AB18" i="7"/>
  <c r="AG28" i="7"/>
  <c r="AD27" i="7"/>
  <c r="AA26" i="7"/>
  <c r="AF25" i="7"/>
  <c r="AC24" i="7"/>
  <c r="AH23" i="7"/>
  <c r="AE22" i="7"/>
  <c r="AB21" i="7"/>
  <c r="AA18" i="7"/>
  <c r="AE28" i="7"/>
  <c r="AC28" i="7"/>
  <c r="S8" i="7"/>
  <c r="V8" i="7" s="1"/>
  <c r="AI17" i="7" l="1"/>
  <c r="AK17" i="7" s="1"/>
  <c r="AL17" i="7"/>
  <c r="AL26" i="7"/>
  <c r="AI26" i="7"/>
  <c r="AK26" i="7" s="1"/>
  <c r="AL22" i="7"/>
  <c r="AI22" i="7"/>
  <c r="AK22" i="7" s="1"/>
  <c r="T22" i="7" s="1"/>
  <c r="AI21" i="7"/>
  <c r="AK21" i="7" s="1"/>
  <c r="AL21" i="7"/>
  <c r="AI25" i="7"/>
  <c r="AK25" i="7" s="1"/>
  <c r="AL25" i="7"/>
  <c r="AI12" i="7"/>
  <c r="AK12" i="7" s="1"/>
  <c r="AL12" i="7"/>
  <c r="T13" i="7"/>
  <c r="AI9" i="7"/>
  <c r="AK9" i="7" s="1"/>
  <c r="AL9" i="7"/>
  <c r="T15" i="7"/>
  <c r="T16" i="7"/>
  <c r="AL18" i="7"/>
  <c r="AI18" i="7"/>
  <c r="AK18" i="7" s="1"/>
  <c r="T18" i="7" s="1"/>
  <c r="AI27" i="7"/>
  <c r="AK27" i="7" s="1"/>
  <c r="AL27" i="7"/>
  <c r="AI10" i="7"/>
  <c r="AK10" i="7" s="1"/>
  <c r="AL10" i="7"/>
  <c r="AI23" i="7"/>
  <c r="AK23" i="7" s="1"/>
  <c r="AL23" i="7"/>
  <c r="AL24" i="7"/>
  <c r="AI24" i="7"/>
  <c r="AK24" i="7" s="1"/>
  <c r="T24" i="7" s="1"/>
  <c r="AI11" i="7"/>
  <c r="AK11" i="7" s="1"/>
  <c r="AL11" i="7"/>
  <c r="T14" i="7"/>
  <c r="N7" i="7"/>
  <c r="R7" i="7"/>
  <c r="N19" i="7"/>
  <c r="R19" i="7"/>
  <c r="N20" i="7"/>
  <c r="R20" i="7"/>
  <c r="T12" i="7" l="1"/>
  <c r="T23" i="7"/>
  <c r="T11" i="7"/>
  <c r="T27" i="7"/>
  <c r="T21" i="7"/>
  <c r="T9" i="7"/>
  <c r="T10" i="7"/>
  <c r="T26" i="7"/>
  <c r="T25" i="7"/>
  <c r="T17" i="7"/>
  <c r="S7" i="7"/>
  <c r="S20" i="7"/>
  <c r="V20" i="7" s="1"/>
  <c r="S19" i="7"/>
  <c r="V19" i="7" s="1"/>
  <c r="V7" i="7" l="1"/>
  <c r="W7" i="7" s="1"/>
  <c r="AH7" i="7"/>
  <c r="AA7" i="7"/>
  <c r="AB7" i="7"/>
  <c r="AG7" i="7"/>
  <c r="AD7" i="7"/>
  <c r="AF7" i="7"/>
  <c r="AC7" i="7"/>
  <c r="AE7" i="7"/>
  <c r="U8" i="7"/>
  <c r="AI7" i="7" l="1"/>
  <c r="AL7" i="7"/>
  <c r="AD8" i="7"/>
  <c r="AA8" i="7"/>
  <c r="AF8" i="7"/>
  <c r="AE8" i="7"/>
  <c r="AB8" i="7"/>
  <c r="AC8" i="7"/>
  <c r="AG8" i="7"/>
  <c r="AH8" i="7"/>
  <c r="AF20" i="7"/>
  <c r="AG20" i="7"/>
  <c r="AH20" i="7"/>
  <c r="AA20" i="7"/>
  <c r="AB20" i="7"/>
  <c r="AC20" i="7"/>
  <c r="AE20" i="7"/>
  <c r="AD20" i="7"/>
  <c r="AC19" i="7"/>
  <c r="AH19" i="7"/>
  <c r="AD19" i="7"/>
  <c r="AE19" i="7"/>
  <c r="AF19" i="7"/>
  <c r="AG19" i="7"/>
  <c r="AB19" i="7"/>
  <c r="AA19" i="7"/>
  <c r="AL20" i="7" l="1"/>
  <c r="AI20" i="7"/>
  <c r="AK20" i="7" s="1"/>
  <c r="T20" i="7" s="1"/>
  <c r="AI19" i="7"/>
  <c r="AK19" i="7" s="1"/>
  <c r="AL19" i="7"/>
  <c r="AL8" i="7"/>
  <c r="AI8" i="7"/>
  <c r="AK8" i="7" s="1"/>
  <c r="T8" i="7" s="1"/>
  <c r="AK7" i="7"/>
  <c r="T19" i="7" l="1"/>
  <c r="T7" i="7"/>
</calcChain>
</file>

<file path=xl/sharedStrings.xml><?xml version="1.0" encoding="utf-8"?>
<sst xmlns="http://schemas.openxmlformats.org/spreadsheetml/2006/main" count="521" uniqueCount="285">
  <si>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</si>
  <si>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</si>
  <si>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</si>
  <si>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</si>
  <si>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</si>
  <si>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</si>
  <si>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</si>
  <si>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</si>
  <si>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</si>
  <si>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</si>
  <si>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</si>
  <si>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</si>
  <si>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</si>
  <si>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</si>
  <si>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</si>
  <si>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</si>
  <si>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REGIONAL</t>
  </si>
  <si>
    <t>INTERNATIONAL B</t>
  </si>
  <si>
    <t>INTERNATIONAL A</t>
  </si>
  <si>
    <t>OLYMPIQUE</t>
  </si>
  <si>
    <t xml:space="preserve"> </t>
  </si>
  <si>
    <t xml:space="preserve">DEB 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</si>
  <si>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</si>
  <si>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</si>
  <si>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</si>
  <si>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</si>
  <si>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</si>
  <si>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</si>
  <si>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</si>
  <si>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</si>
  <si>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REGION</t>
  </si>
  <si>
    <t>France</t>
  </si>
  <si>
    <t>EUROPE</t>
  </si>
  <si>
    <t>MONDE</t>
  </si>
  <si>
    <t>FRANCE</t>
  </si>
  <si>
    <t>MON +</t>
  </si>
  <si>
    <t>EUR +</t>
  </si>
  <si>
    <t>FRA +</t>
  </si>
  <si>
    <t>W35</t>
  </si>
  <si>
    <t>W40</t>
  </si>
  <si>
    <t>W45</t>
  </si>
  <si>
    <t>W50</t>
  </si>
  <si>
    <t>W55</t>
  </si>
  <si>
    <t>W60</t>
  </si>
  <si>
    <t>W65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</si>
  <si>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</si>
  <si>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</si>
  <si>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</si>
  <si>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</si>
  <si>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</si>
  <si>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</si>
  <si>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</si>
  <si>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</si>
  <si>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</si>
  <si>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MELTZER</t>
  </si>
  <si>
    <t>W35 -45</t>
  </si>
  <si>
    <t>W35 -49</t>
  </si>
  <si>
    <t>W35 -55</t>
  </si>
  <si>
    <t>W35 -59</t>
  </si>
  <si>
    <t>W35 -64</t>
  </si>
  <si>
    <t>W35 -71</t>
  </si>
  <si>
    <t>W35 -76</t>
  </si>
  <si>
    <t>W35 -81</t>
  </si>
  <si>
    <t>W35 -87</t>
  </si>
  <si>
    <t>W35 &gt;87</t>
  </si>
  <si>
    <t>W40 -45</t>
  </si>
  <si>
    <t>W40 -49</t>
  </si>
  <si>
    <t>W40 -55</t>
  </si>
  <si>
    <t>W40 -59</t>
  </si>
  <si>
    <t>W40 -64</t>
  </si>
  <si>
    <t>W40 -71</t>
  </si>
  <si>
    <t>W40 -76</t>
  </si>
  <si>
    <t>W40 -81</t>
  </si>
  <si>
    <t>W40 -87</t>
  </si>
  <si>
    <t>W40 &gt;87</t>
  </si>
  <si>
    <t>W45 -45</t>
  </si>
  <si>
    <t>W45 -49</t>
  </si>
  <si>
    <t>W45 -55</t>
  </si>
  <si>
    <t>W45 -59</t>
  </si>
  <si>
    <t>W45 -64</t>
  </si>
  <si>
    <t>W45 -71</t>
  </si>
  <si>
    <t>W45 -76</t>
  </si>
  <si>
    <t>W45 -81</t>
  </si>
  <si>
    <t>W45 -87</t>
  </si>
  <si>
    <t>W45 &gt;87</t>
  </si>
  <si>
    <t>W50 -45</t>
  </si>
  <si>
    <t>W50 -49</t>
  </si>
  <si>
    <t>W50 -55</t>
  </si>
  <si>
    <t>W50 -59</t>
  </si>
  <si>
    <t>W50 -64</t>
  </si>
  <si>
    <t>W50 -71</t>
  </si>
  <si>
    <t>W50 -76</t>
  </si>
  <si>
    <t>W50 -81</t>
  </si>
  <si>
    <t>W50 -87</t>
  </si>
  <si>
    <t>W50 &gt;87</t>
  </si>
  <si>
    <t>W55 -45</t>
  </si>
  <si>
    <t>W55 -49</t>
  </si>
  <si>
    <t>W55 -55</t>
  </si>
  <si>
    <t>W55 -59</t>
  </si>
  <si>
    <t>W55 -64</t>
  </si>
  <si>
    <t>W55 -71</t>
  </si>
  <si>
    <t>W55 -76</t>
  </si>
  <si>
    <t>W55 -81</t>
  </si>
  <si>
    <t>W55 -87</t>
  </si>
  <si>
    <t>W55 &gt;87</t>
  </si>
  <si>
    <t>W60 -45</t>
  </si>
  <si>
    <t>W60 -49</t>
  </si>
  <si>
    <t>W60 -55</t>
  </si>
  <si>
    <t>W60 -59</t>
  </si>
  <si>
    <t>W60 -64</t>
  </si>
  <si>
    <t>W60 -71</t>
  </si>
  <si>
    <t>W60 -76</t>
  </si>
  <si>
    <t>W60 -81</t>
  </si>
  <si>
    <t>W60 -87</t>
  </si>
  <si>
    <t>W60 &gt;87</t>
  </si>
  <si>
    <t>W65 -45</t>
  </si>
  <si>
    <t>W65 -49</t>
  </si>
  <si>
    <t>W65 -55</t>
  </si>
  <si>
    <t>W65 -59</t>
  </si>
  <si>
    <t>W65 -64</t>
  </si>
  <si>
    <t>W65 -71</t>
  </si>
  <si>
    <t>W65 -76</t>
  </si>
  <si>
    <t>W65 -81</t>
  </si>
  <si>
    <t>W65 -87</t>
  </si>
  <si>
    <t>W65 &gt;87</t>
  </si>
  <si>
    <t>W70 -45</t>
  </si>
  <si>
    <t>W70 -49</t>
  </si>
  <si>
    <t>W70 -55</t>
  </si>
  <si>
    <t>W70 -59</t>
  </si>
  <si>
    <t>W70 -64</t>
  </si>
  <si>
    <t>W70 -71</t>
  </si>
  <si>
    <t>W70 -76</t>
  </si>
  <si>
    <t>W70 -81</t>
  </si>
  <si>
    <t>W70 -87</t>
  </si>
  <si>
    <t>W70 &gt;87</t>
  </si>
  <si>
    <t>W70</t>
  </si>
  <si>
    <t>M80</t>
  </si>
  <si>
    <t>M35 -55</t>
  </si>
  <si>
    <t>M35 -61</t>
  </si>
  <si>
    <t>M35 -67</t>
  </si>
  <si>
    <t>M35 -73</t>
  </si>
  <si>
    <t>M35 -81</t>
  </si>
  <si>
    <t>M35 -89</t>
  </si>
  <si>
    <t>M35 -96</t>
  </si>
  <si>
    <t>M35 -102</t>
  </si>
  <si>
    <t>M35 -109</t>
  </si>
  <si>
    <t>M35 &gt;109</t>
  </si>
  <si>
    <t>M40 -55</t>
  </si>
  <si>
    <t>M40 -61</t>
  </si>
  <si>
    <t>M40 -67</t>
  </si>
  <si>
    <t>M40 -73</t>
  </si>
  <si>
    <t>M40 -81</t>
  </si>
  <si>
    <t>M40 -89</t>
  </si>
  <si>
    <t>M40 -96</t>
  </si>
  <si>
    <t>M40 -102</t>
  </si>
  <si>
    <t>M40 -109</t>
  </si>
  <si>
    <t>M40 &gt;109</t>
  </si>
  <si>
    <t>M45 -55</t>
  </si>
  <si>
    <t>M45 -61</t>
  </si>
  <si>
    <t>M45 -67</t>
  </si>
  <si>
    <t>M45 -73</t>
  </si>
  <si>
    <t>M45 -81</t>
  </si>
  <si>
    <t>M45 -89</t>
  </si>
  <si>
    <t>M45 -96</t>
  </si>
  <si>
    <t>M45 -102</t>
  </si>
  <si>
    <t>M45 -109</t>
  </si>
  <si>
    <t>M45 &gt;109</t>
  </si>
  <si>
    <t>M50 -55</t>
  </si>
  <si>
    <t>M50 -61</t>
  </si>
  <si>
    <t>M50 -67</t>
  </si>
  <si>
    <t>M50 -73</t>
  </si>
  <si>
    <t>M50 -81</t>
  </si>
  <si>
    <t>M50 -89</t>
  </si>
  <si>
    <t>M50 -96</t>
  </si>
  <si>
    <t>M50 -102</t>
  </si>
  <si>
    <t>M50 -109</t>
  </si>
  <si>
    <t>M50 &gt;109</t>
  </si>
  <si>
    <t>M55 -55</t>
  </si>
  <si>
    <t>M55 -61</t>
  </si>
  <si>
    <t>M55 -67</t>
  </si>
  <si>
    <t>M55 -73</t>
  </si>
  <si>
    <t>M55 -81</t>
  </si>
  <si>
    <t>M55 -89</t>
  </si>
  <si>
    <t>M55 -96</t>
  </si>
  <si>
    <t>M55 -102</t>
  </si>
  <si>
    <t>M55 -109</t>
  </si>
  <si>
    <t>M55 &gt;109</t>
  </si>
  <si>
    <t>M60 -55</t>
  </si>
  <si>
    <t>M60 -61</t>
  </si>
  <si>
    <t>M60 -67</t>
  </si>
  <si>
    <t>M60 -73</t>
  </si>
  <si>
    <t>M60 -81</t>
  </si>
  <si>
    <t>M60 -89</t>
  </si>
  <si>
    <t>M60 -96</t>
  </si>
  <si>
    <t>M60 -102</t>
  </si>
  <si>
    <t>M60 -109</t>
  </si>
  <si>
    <t>M60 &gt;109</t>
  </si>
  <si>
    <t>M65 -55</t>
  </si>
  <si>
    <t>M65 -61</t>
  </si>
  <si>
    <t>M65 -67</t>
  </si>
  <si>
    <t>M65 -73</t>
  </si>
  <si>
    <t>M65 -81</t>
  </si>
  <si>
    <t>M65 -89</t>
  </si>
  <si>
    <t>M65 -96</t>
  </si>
  <si>
    <t>M65 -102</t>
  </si>
  <si>
    <t>M65 -109</t>
  </si>
  <si>
    <t>M65 &gt;109</t>
  </si>
  <si>
    <t>M70 -55</t>
  </si>
  <si>
    <t>M70 -61</t>
  </si>
  <si>
    <t>M70 -67</t>
  </si>
  <si>
    <t>M70 -73</t>
  </si>
  <si>
    <t>M70 -81</t>
  </si>
  <si>
    <t>M70 -89</t>
  </si>
  <si>
    <t>M70 -96</t>
  </si>
  <si>
    <t>M70 -102</t>
  </si>
  <si>
    <t>M70 -109</t>
  </si>
  <si>
    <t>M70 &gt;109</t>
  </si>
  <si>
    <t>M75 -55</t>
  </si>
  <si>
    <t>M75 -61</t>
  </si>
  <si>
    <t>M75 -67</t>
  </si>
  <si>
    <t>M75 -73</t>
  </si>
  <si>
    <t>M75 -81</t>
  </si>
  <si>
    <t>M75 -89</t>
  </si>
  <si>
    <t>M75 -96</t>
  </si>
  <si>
    <t>M75 -102</t>
  </si>
  <si>
    <t>M75 -109</t>
  </si>
  <si>
    <t>M75 &gt;109</t>
  </si>
  <si>
    <t>M80 -55</t>
  </si>
  <si>
    <t>M80 -61</t>
  </si>
  <si>
    <t>M80 -67</t>
  </si>
  <si>
    <t>M80 -73</t>
  </si>
  <si>
    <t>M80 -81</t>
  </si>
  <si>
    <t>M80 -89</t>
  </si>
  <si>
    <t>M80 -96</t>
  </si>
  <si>
    <t>M80 -102</t>
  </si>
  <si>
    <t>M80 -109</t>
  </si>
  <si>
    <t>M80 &gt;109</t>
  </si>
  <si>
    <t>COMPETITION</t>
  </si>
  <si>
    <t>M85</t>
  </si>
  <si>
    <t>M85 -55</t>
  </si>
  <si>
    <t>M85 -61</t>
  </si>
  <si>
    <t>M85 -67</t>
  </si>
  <si>
    <t>M85 -73</t>
  </si>
  <si>
    <t>M85 -81</t>
  </si>
  <si>
    <t>M85 -89</t>
  </si>
  <si>
    <t>M85 -96</t>
  </si>
  <si>
    <t>M85 -102</t>
  </si>
  <si>
    <t>M85 -109</t>
  </si>
  <si>
    <t>M85 &gt;109</t>
  </si>
  <si>
    <t>W75</t>
  </si>
  <si>
    <t>W80</t>
  </si>
  <si>
    <t>W85</t>
  </si>
  <si>
    <t>W75 -45</t>
  </si>
  <si>
    <t>W75 -49</t>
  </si>
  <si>
    <t>W75 -55</t>
  </si>
  <si>
    <t>W75 -59</t>
  </si>
  <si>
    <t>W75 -64</t>
  </si>
  <si>
    <t>W75 -71</t>
  </si>
  <si>
    <t>W75 -76</t>
  </si>
  <si>
    <t>W75 -81</t>
  </si>
  <si>
    <t>W75 -87</t>
  </si>
  <si>
    <t>W75 &gt;87</t>
  </si>
  <si>
    <t>W80 -49</t>
  </si>
  <si>
    <t>W80 -45</t>
  </si>
  <si>
    <t>W80 -55</t>
  </si>
  <si>
    <t>W80 -59</t>
  </si>
  <si>
    <t>W80 -64</t>
  </si>
  <si>
    <t>W80 -71</t>
  </si>
  <si>
    <t>W80 -76</t>
  </si>
  <si>
    <t>W80 -81</t>
  </si>
  <si>
    <t>W80 -87</t>
  </si>
  <si>
    <t>W80 &gt;87</t>
  </si>
  <si>
    <t>W85 &gt;87</t>
  </si>
  <si>
    <t>W85 -45</t>
  </si>
  <si>
    <t>W85 -49</t>
  </si>
  <si>
    <t>W85 -55</t>
  </si>
  <si>
    <t>W85 -59</t>
  </si>
  <si>
    <t>W85 -64</t>
  </si>
  <si>
    <t>W85 -71</t>
  </si>
  <si>
    <t>W85 -76</t>
  </si>
  <si>
    <t>W85 -81</t>
  </si>
  <si>
    <t>W85 -87</t>
  </si>
  <si>
    <t>CHAMPIONNAT MASTERS</t>
  </si>
  <si>
    <t>F</t>
  </si>
  <si>
    <t>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</si>
</sst>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yy"/>
    <numFmt numFmtId="167" formatCode="[$-40C]d\-mmm\-yy;@"/>
    <numFmt numFmtId="168" formatCode="0.0_)"/>
    <numFmt numFmtId="169" formatCode="0.0000"/>
  </numFmts>
  <fonts count="2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6"/>
      <color rgb="FFFF0000"/>
      <name val="Arial"/>
      <family val="2"/>
    </font>
    <font>
      <b/>
      <sz val="11"/>
      <color rgb="FF00B050"/>
      <name val="Arial"/>
      <family val="2"/>
    </font>
    <font>
      <i/>
      <sz val="16"/>
      <color rgb="FFFF0000"/>
      <name val="Calibri"/>
      <family val="2"/>
    </font>
    <font>
      <b/>
      <sz val="18"/>
      <color rgb="FF0000FF"/>
      <name val="Arial"/>
      <family val="2"/>
    </font>
    <font>
      <b/>
      <sz val="18"/>
      <color theme="5" tint="-0.249977111117893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66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0" fillId="2" borderId="0" xfId="0" applyNumberFormat="1" applyFont="1" applyFill="1" applyAlignment="1" applyProtection="1">
      <alignment vertical="center"/>
      <protection locked="0"/>
    </xf>
    <xf numFmtId="1" fontId="11" fillId="2" borderId="0" xfId="0" applyNumberFormat="1" applyFont="1" applyFill="1" applyAlignment="1" applyProtection="1">
      <alignment horizontal="center" vertical="center"/>
      <protection locked="0"/>
    </xf>
    <xf numFmtId="1" fontId="1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5" fillId="0" borderId="0" xfId="0" applyFont="1"/>
    <xf numFmtId="0" fontId="6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168" fontId="0" fillId="0" borderId="0" xfId="0" applyNumberFormat="1"/>
    <xf numFmtId="1" fontId="0" fillId="0" borderId="0" xfId="0" applyNumberFormat="1"/>
    <xf numFmtId="0" fontId="17" fillId="0" borderId="0" xfId="0" applyFont="1"/>
    <xf numFmtId="0" fontId="18" fillId="4" borderId="0" xfId="0" applyFont="1" applyFill="1"/>
    <xf numFmtId="0" fontId="17" fillId="0" borderId="0" xfId="0" applyFont="1" applyAlignment="1">
      <alignment vertical="center"/>
    </xf>
    <xf numFmtId="169" fontId="0" fillId="0" borderId="0" xfId="0" applyNumberFormat="1"/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15" fillId="4" borderId="0" xfId="0" applyFont="1" applyFill="1" applyAlignment="1">
      <alignment horizontal="center"/>
    </xf>
    <xf numFmtId="0" fontId="15" fillId="4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9" borderId="0" xfId="0" applyFill="1" applyAlignment="1">
      <alignment horizontal="center"/>
    </xf>
    <xf numFmtId="1" fontId="0" fillId="13" borderId="0" xfId="0" applyNumberFormat="1" applyFill="1" applyAlignment="1">
      <alignment horizontal="center"/>
    </xf>
    <xf numFmtId="1" fontId="0" fillId="14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5" fillId="5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0" xfId="0" quotePrefix="1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15" fillId="9" borderId="0" xfId="0" quotePrefix="1" applyFont="1" applyFill="1" applyAlignment="1">
      <alignment horizontal="center"/>
    </xf>
    <xf numFmtId="0" fontId="15" fillId="13" borderId="0" xfId="0" applyFont="1" applyFill="1" applyAlignment="1">
      <alignment horizontal="center"/>
    </xf>
    <xf numFmtId="0" fontId="15" fillId="13" borderId="0" xfId="0" quotePrefix="1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15" fillId="14" borderId="0" xfId="0" quotePrefix="1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5" borderId="0" xfId="0" quotePrefix="1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0" xfId="0" quotePrefix="1" applyFont="1" applyFill="1" applyAlignment="1">
      <alignment horizontal="center"/>
    </xf>
    <xf numFmtId="0" fontId="15" fillId="5" borderId="0" xfId="0" quotePrefix="1" applyFont="1" applyFill="1" applyAlignment="1">
      <alignment horizontal="center"/>
    </xf>
    <xf numFmtId="0" fontId="0" fillId="16" borderId="0" xfId="0" applyFill="1" applyAlignment="1">
      <alignment horizontal="center"/>
    </xf>
    <xf numFmtId="0" fontId="15" fillId="16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0" borderId="0" xfId="0" applyFont="1"/>
    <xf numFmtId="0" fontId="1" fillId="6" borderId="0" xfId="0" applyFont="1" applyFill="1" applyAlignment="1">
      <alignment horizontal="center"/>
    </xf>
    <xf numFmtId="0" fontId="1" fillId="16" borderId="0" xfId="0" applyFont="1" applyFill="1" applyAlignment="1">
      <alignment horizontal="left"/>
    </xf>
    <xf numFmtId="0" fontId="15" fillId="16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15" fillId="8" borderId="0" xfId="0" applyFont="1" applyFill="1" applyAlignment="1">
      <alignment horizontal="center"/>
    </xf>
    <xf numFmtId="1" fontId="15" fillId="8" borderId="0" xfId="0" applyNumberFormat="1" applyFont="1" applyFill="1" applyAlignment="1">
      <alignment horizontal="center"/>
    </xf>
    <xf numFmtId="0" fontId="20" fillId="0" borderId="0" xfId="0" applyFont="1" applyAlignment="1">
      <alignment vertical="center"/>
    </xf>
    <xf numFmtId="169" fontId="20" fillId="0" borderId="0" xfId="0" applyNumberFormat="1" applyFont="1" applyAlignment="1">
      <alignment vertical="center"/>
    </xf>
    <xf numFmtId="1" fontId="0" fillId="9" borderId="0" xfId="0" applyNumberFormat="1" applyFill="1" applyAlignment="1">
      <alignment horizontal="center"/>
    </xf>
    <xf numFmtId="0" fontId="1" fillId="17" borderId="0" xfId="0" applyFont="1" applyFill="1" applyAlignment="1">
      <alignment horizontal="center"/>
    </xf>
    <xf numFmtId="1" fontId="0" fillId="17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1" fillId="3" borderId="0" xfId="0" applyFont="1" applyFill="1" applyAlignment="1" applyProtection="1">
      <alignment horizontal="left" vertical="center"/>
      <protection locked="0" hidden="1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8" fillId="18" borderId="11" xfId="0" applyNumberFormat="1" applyFont="1" applyFill="1" applyBorder="1" applyAlignment="1">
      <alignment horizontal="center" vertical="center"/>
    </xf>
    <xf numFmtId="1" fontId="22" fillId="2" borderId="12" xfId="0" applyNumberFormat="1" applyFont="1" applyFill="1" applyBorder="1" applyAlignment="1">
      <alignment horizontal="center" vertical="center"/>
    </xf>
    <xf numFmtId="0" fontId="7" fillId="2" borderId="6" xfId="0" quotePrefix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164" fontId="16" fillId="2" borderId="15" xfId="0" applyNumberFormat="1" applyFont="1" applyFill="1" applyBorder="1" applyAlignment="1" applyProtection="1">
      <alignment horizontal="center" vertical="center"/>
      <protection locked="0"/>
    </xf>
    <xf numFmtId="164" fontId="23" fillId="2" borderId="16" xfId="0" applyNumberFormat="1" applyFont="1" applyFill="1" applyBorder="1" applyAlignment="1" applyProtection="1">
      <alignment horizontal="left" vertical="center"/>
      <protection locked="0"/>
    </xf>
    <xf numFmtId="1" fontId="24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2" fontId="16" fillId="2" borderId="17" xfId="0" applyNumberFormat="1" applyFont="1" applyFill="1" applyBorder="1" applyAlignment="1" applyProtection="1">
      <alignment horizontal="center" vertical="center"/>
      <protection locked="0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8" fillId="18" borderId="20" xfId="0" applyNumberFormat="1" applyFont="1" applyFill="1" applyBorder="1" applyAlignment="1">
      <alignment horizontal="center" vertical="center"/>
    </xf>
    <xf numFmtId="1" fontId="22" fillId="2" borderId="21" xfId="0" applyNumberFormat="1" applyFont="1" applyFill="1" applyBorder="1" applyAlignment="1">
      <alignment horizontal="center" vertical="center"/>
    </xf>
    <xf numFmtId="0" fontId="7" fillId="2" borderId="15" xfId="0" quotePrefix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2" fontId="19" fillId="2" borderId="22" xfId="0" applyNumberFormat="1" applyFont="1" applyFill="1" applyBorder="1" applyAlignment="1">
      <alignment horizontal="center" vertical="center"/>
    </xf>
    <xf numFmtId="2" fontId="19" fillId="2" borderId="23" xfId="0" applyNumberFormat="1" applyFont="1" applyFill="1" applyBorder="1" applyAlignment="1">
      <alignment horizontal="center" vertical="center"/>
    </xf>
    <xf numFmtId="2" fontId="19" fillId="2" borderId="24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7" borderId="0" xfId="0" applyFont="1" applyFill="1" applyAlignment="1">
      <alignment horizontal="center"/>
    </xf>
    <xf numFmtId="0" fontId="13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167" fontId="3" fillId="2" borderId="29" xfId="0" applyNumberFormat="1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 wrapText="1"/>
    </xf>
    <xf numFmtId="0" fontId="27" fillId="19" borderId="2" xfId="0" applyFont="1" applyFill="1" applyBorder="1" applyAlignment="1">
      <alignment horizontal="center" vertical="center"/>
    </xf>
    <xf numFmtId="0" fontId="27" fillId="19" borderId="3" xfId="0" applyFont="1" applyFill="1" applyBorder="1" applyAlignment="1">
      <alignment horizontal="center" vertical="center"/>
    </xf>
    <xf numFmtId="164" fontId="27" fillId="19" borderId="3" xfId="0" applyNumberFormat="1" applyFont="1" applyFill="1" applyBorder="1" applyAlignment="1">
      <alignment horizontal="center" vertical="center"/>
    </xf>
    <xf numFmtId="0" fontId="27" fillId="19" borderId="4" xfId="0" applyFont="1" applyFill="1" applyBorder="1" applyAlignment="1">
      <alignment horizontal="center" vertical="center"/>
    </xf>
    <xf numFmtId="0" fontId="27" fillId="19" borderId="13" xfId="0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 applyProtection="1">
      <alignment horizontal="center" vertical="center"/>
      <protection locked="0"/>
    </xf>
    <xf numFmtId="2" fontId="10" fillId="2" borderId="6" xfId="0" applyNumberFormat="1" applyFont="1" applyFill="1" applyBorder="1" applyAlignment="1" applyProtection="1">
      <alignment horizontal="center" vertical="center"/>
      <protection locked="0"/>
    </xf>
    <xf numFmtId="2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19" borderId="26" xfId="0" applyFont="1" applyFill="1" applyBorder="1" applyAlignment="1">
      <alignment horizontal="center" vertical="center" wrapText="1"/>
    </xf>
    <xf numFmtId="0" fontId="26" fillId="19" borderId="27" xfId="0" applyFont="1" applyFill="1" applyBorder="1" applyAlignment="1">
      <alignment horizontal="center" vertical="center" wrapText="1"/>
    </xf>
    <xf numFmtId="167" fontId="3" fillId="2" borderId="29" xfId="0" applyNumberFormat="1" applyFont="1" applyFill="1" applyBorder="1" applyAlignment="1">
      <alignment horizontal="center" vertical="center"/>
    </xf>
    <xf numFmtId="167" fontId="3" fillId="2" borderId="30" xfId="0" applyNumberFormat="1" applyFont="1" applyFill="1" applyBorder="1" applyAlignment="1">
      <alignment horizontal="center" vertical="center"/>
    </xf>
    <xf numFmtId="0" fontId="26" fillId="19" borderId="25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FF99"/>
      <color rgb="FF66FF6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32247</xdr:colOff>
      <xdr:row>0</xdr:row>
      <xdr:rowOff>47626</xdr:rowOff>
    </xdr:from>
    <xdr:to>
      <xdr:col>2</xdr:col>
      <xdr:colOff>476250</xdr:colOff>
      <xdr:row>3</xdr:row>
      <xdr:rowOff>744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7" y="47626"/>
          <a:ext cx="825003" cy="772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S30"/>
  <sheetViews>
    <sheetView tabSelected="1" zoomScaleNormal="100" workbookViewId="0">
      <selection activeCell="M3" sqref="M3:R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41.7109375" style="1" customWidth="1"/>
    <col min="7" max="7" width="7.140625" style="1" bestFit="1" customWidth="1"/>
    <col min="8" max="8" width="38.5703125" style="1" customWidth="1"/>
    <col min="9" max="9" width="5.7109375" style="2" customWidth="1"/>
    <col min="10" max="10" width="8.7109375" style="1" customWidth="1"/>
    <col min="11" max="13" width="8.28515625" style="1" customWidth="1"/>
    <col min="14" max="14" width="8.28515625" style="3" customWidth="1"/>
    <col min="15" max="17" width="8.28515625" style="1" customWidth="1"/>
    <col min="18" max="19" width="8.28515625" style="3" customWidth="1"/>
    <col min="20" max="20" width="11.7109375" style="4" customWidth="1"/>
    <col min="21" max="21" width="12" style="1" bestFit="1" customWidth="1"/>
    <col min="22" max="23" width="11.7109375" style="1" customWidth="1"/>
    <col min="24" max="24" width="1.7109375" style="1" customWidth="1"/>
    <col min="25" max="25" width="5.28515625" style="1" hidden="1" customWidth="1"/>
    <col min="26" max="26" width="3.42578125" style="28" hidden="1" customWidth="1"/>
    <col min="27" max="35" width="11.42578125" style="28" hidden="1" customWidth="1"/>
    <col min="36" max="36" width="1.7109375" style="28" hidden="1" customWidth="1"/>
    <col min="37" max="37" width="6" style="100" hidden="1" customWidth="1"/>
    <col min="38" max="38" width="5" style="28" hidden="1" customWidth="1"/>
    <col min="39" max="41" width="11.42578125" style="28" hidden="1" customWidth="1"/>
    <col min="42" max="123" width="11.42578125" style="28"/>
    <col min="124" max="16384" width="11.42578125" style="1"/>
  </cols>
  <sheetData>
    <row r="1" spans="1:123" ht="5.0999999999999996" customHeight="1" x14ac:dyDescent="0.2"/>
    <row r="2" spans="1:123" s="9" customFormat="1" ht="30" customHeight="1" x14ac:dyDescent="0.2">
      <c r="D2" s="162" t="s">
        <v>237</v>
      </c>
      <c r="E2" s="158"/>
      <c r="F2" s="158"/>
      <c r="G2" s="158"/>
      <c r="H2" s="158"/>
      <c r="I2" s="158"/>
      <c r="J2" s="158"/>
      <c r="K2" s="145"/>
      <c r="L2" s="146"/>
      <c r="M2" s="158" t="s">
        <v>6</v>
      </c>
      <c r="N2" s="158"/>
      <c r="O2" s="158"/>
      <c r="P2" s="158"/>
      <c r="Q2" s="158"/>
      <c r="R2" s="158"/>
      <c r="S2" s="146"/>
      <c r="T2" s="146"/>
      <c r="U2" s="149"/>
      <c r="V2" s="158" t="s">
        <v>15</v>
      </c>
      <c r="W2" s="15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101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s="9" customFormat="1" ht="30" customHeight="1" x14ac:dyDescent="0.2">
      <c r="D3" s="163" t="s">
        <v>282</v>
      </c>
      <c r="E3" s="164"/>
      <c r="F3" s="164"/>
      <c r="G3" s="164"/>
      <c r="H3" s="164"/>
      <c r="I3" s="164"/>
      <c r="J3" s="164"/>
      <c r="K3" s="147"/>
      <c r="L3" s="147"/>
      <c r="M3" s="164" t="s">
        <v>284</v>
      </c>
      <c r="N3" s="164"/>
      <c r="O3" s="164"/>
      <c r="P3" s="164"/>
      <c r="Q3" s="164"/>
      <c r="R3" s="164"/>
      <c r="S3" s="147"/>
      <c r="T3" s="147"/>
      <c r="U3" s="148"/>
      <c r="V3" s="160">
        <v>45307</v>
      </c>
      <c r="W3" s="161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101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</row>
    <row r="4" spans="1:123" s="8" customFormat="1" ht="9.9499999999999993" customHeight="1" x14ac:dyDescent="0.2">
      <c r="A4" s="7"/>
      <c r="B4" s="14"/>
      <c r="C4" s="7"/>
      <c r="D4" s="15"/>
      <c r="E4" s="15"/>
      <c r="F4" s="16"/>
      <c r="G4" s="18"/>
      <c r="H4" s="19"/>
      <c r="I4" s="20"/>
      <c r="J4" s="21"/>
      <c r="K4" s="22"/>
      <c r="L4" s="22"/>
      <c r="M4" s="22"/>
      <c r="N4" s="23"/>
      <c r="O4" s="22"/>
      <c r="P4" s="22"/>
      <c r="Q4" s="22"/>
      <c r="R4" s="23"/>
      <c r="S4" s="23"/>
      <c r="T4" s="24"/>
      <c r="U4" s="16"/>
      <c r="V4" s="16"/>
      <c r="W4" s="16"/>
      <c r="X4" s="6"/>
      <c r="Y4" s="6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9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s="13" customFormat="1" ht="18" customHeight="1" x14ac:dyDescent="0.2">
      <c r="A5" s="12"/>
      <c r="B5" s="150" t="s">
        <v>9</v>
      </c>
      <c r="C5" s="151" t="s">
        <v>10</v>
      </c>
      <c r="D5" s="151" t="s">
        <v>7</v>
      </c>
      <c r="E5" s="151" t="s">
        <v>29</v>
      </c>
      <c r="F5" s="151" t="s">
        <v>0</v>
      </c>
      <c r="G5" s="151" t="s">
        <v>12</v>
      </c>
      <c r="H5" s="151" t="s">
        <v>11</v>
      </c>
      <c r="I5" s="152" t="s">
        <v>5</v>
      </c>
      <c r="J5" s="152" t="s">
        <v>1</v>
      </c>
      <c r="K5" s="105">
        <v>1</v>
      </c>
      <c r="L5" s="105">
        <v>2</v>
      </c>
      <c r="M5" s="105">
        <v>3</v>
      </c>
      <c r="N5" s="152" t="s">
        <v>13</v>
      </c>
      <c r="O5" s="105">
        <v>1</v>
      </c>
      <c r="P5" s="105">
        <v>2</v>
      </c>
      <c r="Q5" s="105">
        <v>3</v>
      </c>
      <c r="R5" s="152" t="s">
        <v>14</v>
      </c>
      <c r="S5" s="152" t="s">
        <v>2</v>
      </c>
      <c r="T5" s="152" t="s">
        <v>3</v>
      </c>
      <c r="U5" s="152" t="s">
        <v>8</v>
      </c>
      <c r="V5" s="153" t="s">
        <v>4</v>
      </c>
      <c r="W5" s="154" t="s">
        <v>54</v>
      </c>
      <c r="X5" s="12"/>
      <c r="Y5" s="12"/>
      <c r="Z5" s="31"/>
      <c r="AA5" s="16" t="s">
        <v>9</v>
      </c>
      <c r="AB5" s="16" t="s">
        <v>22</v>
      </c>
      <c r="AC5" s="16" t="s">
        <v>37</v>
      </c>
      <c r="AD5" s="16" t="s">
        <v>36</v>
      </c>
      <c r="AE5" s="16" t="s">
        <v>35</v>
      </c>
      <c r="AF5" s="16" t="s">
        <v>26</v>
      </c>
      <c r="AG5" s="16" t="s">
        <v>27</v>
      </c>
      <c r="AH5" s="16" t="s">
        <v>28</v>
      </c>
      <c r="AI5" s="40"/>
      <c r="AJ5" s="31"/>
      <c r="AK5" s="41"/>
      <c r="AL5" s="4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8" customFormat="1" ht="5.0999999999999996" customHeight="1" thickBot="1" x14ac:dyDescent="0.25">
      <c r="A6" s="7"/>
      <c r="B6" s="14"/>
      <c r="C6" s="7"/>
      <c r="D6" s="16"/>
      <c r="E6" s="16"/>
      <c r="F6" s="17"/>
      <c r="G6" s="20"/>
      <c r="H6" s="19"/>
      <c r="I6" s="15"/>
      <c r="J6" s="21"/>
      <c r="K6" s="22"/>
      <c r="L6" s="22"/>
      <c r="M6" s="22"/>
      <c r="N6" s="23"/>
      <c r="O6" s="22"/>
      <c r="P6" s="22"/>
      <c r="Q6" s="22"/>
      <c r="R6" s="23"/>
      <c r="S6" s="23"/>
      <c r="T6" s="24"/>
      <c r="U6" s="24"/>
      <c r="V6" s="24"/>
      <c r="W6" s="6"/>
      <c r="X6" s="6"/>
      <c r="Y6" s="6"/>
      <c r="Z6" s="30"/>
      <c r="AA6" s="26" t="s">
        <v>21</v>
      </c>
      <c r="AB6" s="26" t="s">
        <v>22</v>
      </c>
      <c r="AC6" s="26" t="s">
        <v>23</v>
      </c>
      <c r="AD6" s="26" t="s">
        <v>24</v>
      </c>
      <c r="AE6" s="26" t="s">
        <v>25</v>
      </c>
      <c r="AF6" s="26" t="s">
        <v>26</v>
      </c>
      <c r="AG6" s="26" t="s">
        <v>27</v>
      </c>
      <c r="AH6" s="26" t="s">
        <v>28</v>
      </c>
      <c r="AI6" s="42"/>
      <c r="AJ6" s="30"/>
      <c r="AK6" s="39"/>
      <c r="AL6" s="3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</row>
    <row r="7" spans="1:123" s="5" customFormat="1" ht="24.95" customHeight="1" x14ac:dyDescent="0.2">
      <c r="B7" s="106"/>
      <c r="C7" s="107"/>
      <c r="D7" s="108"/>
      <c r="E7" s="109" t="s">
        <v>283</v>
      </c>
      <c r="F7" s="110"/>
      <c r="G7" s="111">
        <v>1989</v>
      </c>
      <c r="H7" s="112"/>
      <c r="I7" s="109"/>
      <c r="J7" s="156">
        <v>90</v>
      </c>
      <c r="K7" s="113">
        <v>80</v>
      </c>
      <c r="L7" s="114"/>
      <c r="M7" s="114"/>
      <c r="N7" s="115">
        <f>IF(E7="","",IF(MAXA(K7:M7)&lt;=0,0,MAXA(K7:M7)))</f>
        <v>80</v>
      </c>
      <c r="O7" s="114">
        <v>120</v>
      </c>
      <c r="P7" s="114"/>
      <c r="Q7" s="114"/>
      <c r="R7" s="115">
        <f>IF(E7="","",IF(MAXA(O7:Q7)&lt;=0,0,MAXA(O7:Q7)))</f>
        <v>120</v>
      </c>
      <c r="S7" s="116">
        <f>IF(E7="","",IF(OR(N7=0,R7=0),0,N7+R7))</f>
        <v>200</v>
      </c>
      <c r="T7" s="117" t="str">
        <f t="shared" ref="T7" si="0">+CONCATENATE(AK7," ",AL7)</f>
        <v>MON + 56</v>
      </c>
      <c r="U7" s="118" t="str">
        <f>IF(E7=0," ",IF(E7="H",AM7,AN7))</f>
        <v>W35 &gt;87</v>
      </c>
      <c r="V7" s="119">
        <f>IF(E7=" "," ",IF(E7="H",10^(0.75194503*LOG(J7/175.508)^2)*S7,IF(E7="F",10^(0.783497476* LOG(J7/153.655)^2)*S7,"")))</f>
        <v>220.45077071603632</v>
      </c>
      <c r="W7" s="140">
        <f>IF(E7="","",V7*VLOOKUP(2024-G7,Masterh!C$17:D$72,2,FALSE))</f>
        <v>236.32322620759095</v>
      </c>
      <c r="Z7" s="32"/>
      <c r="AA7" s="27">
        <f>IF(E7="H",S7-HLOOKUP(U7,Masterh!$C$1:$DH$9,2,FALSE),S7-HLOOKUP(U7,Masterf!$C$1:$EL$9,2,FALSE))</f>
        <v>200</v>
      </c>
      <c r="AB7" s="27">
        <f>IF(E7="H",S7-HLOOKUP(U7,Masterh!$C$1:$DH$9,3,FALSE),S7-HLOOKUP(U7,Masterf!$C$1:$EL$9,3,FALSE))</f>
        <v>110</v>
      </c>
      <c r="AC7" s="27">
        <f>IF(E7="H",S7-HLOOKUP(U7,Masterh!$C$1:$DH$9,4,FALSE),S7-HLOOKUP(U7,Masterf!$C$1:$EL$9,4,FALSE))</f>
        <v>90</v>
      </c>
      <c r="AD7" s="27">
        <f>IF(E7="H",S7-HLOOKUP(U7,Masterh!$C$1:$DH$9,5,FALSE),S7-HLOOKUP(U7,Masterf!$C$1:$EL$9,5,FALSE))</f>
        <v>77</v>
      </c>
      <c r="AE7" s="27">
        <f>IF(E7="H",S7-HLOOKUP(U7,Masterh!$C$1:$DH$9,6,FALSE),S7-HLOOKUP(U7,Masterf!$C$1:$EL$9,6,FALSE))</f>
        <v>56</v>
      </c>
      <c r="AF7" s="27">
        <f>IF(E7="H",S7-HLOOKUP(U7,Masterh!$C$1:$DH$9,7,FALSE),S7-HLOOKUP(U7,Masterf!$C$1:$EL$9,7,FALSE))</f>
        <v>-800</v>
      </c>
      <c r="AG7" s="27">
        <f>IF(E7="H",S7-HLOOKUP(U7,Masterh!$C$1:$DH$9,8,FALSE),S7-HLOOKUP(U7,Masterf!$C$1:$EL$9,8,FALSE))</f>
        <v>-800</v>
      </c>
      <c r="AH7" s="27">
        <f>IF(E7="H",S7-HLOOKUP(U7,Masterh!$C$1:$DH$9,9,FALSE),S7-HLOOKUP(U7,Masterf!$C$1:$EL$9,9,FALSE))</f>
        <v>-800</v>
      </c>
      <c r="AI7" s="43" t="str">
        <f>IF(E7=0," ",IF(AH7&gt;=0,$AH$5,IF(AG7&gt;=0,$AG$5,IF(AF7&gt;=0,$AF$5,IF(AE7&gt;=0,$AE$5,IF(AD7&gt;=0,$AD$5,IF(AC7&gt;=0,$AC$5,IF(AB7&gt;=0,$AB$5,$AA$5))))))))</f>
        <v>MON +</v>
      </c>
      <c r="AJ7" s="32"/>
      <c r="AK7" s="44" t="str">
        <f t="shared" ref="AK7" si="1">IF(AI7="","",AI7)</f>
        <v>MON +</v>
      </c>
      <c r="AL7" s="44">
        <f>IF(E7=0," ",IF(AH7&gt;=0,AH7,IF(AG7&gt;=0,AG7,IF(AF7&gt;=0,AF7,IF(AE7&gt;=0,AE7,IF(AD7&gt;=0,AD7,IF(AC7&gt;=0,AC7,IF(AB7&gt;=0,AB7,AB7))))))))</f>
        <v>56</v>
      </c>
      <c r="AM7" s="32" t="str">
        <f>IF(AND(G7&gt;=1921,G7&lt;=1939),VLOOKUP(J7,Masterh!$F$11:$Q$21,12),IF(AND(G7&gt;1939,G7&lt;=1944),VLOOKUP(J7,Masterh!$F$11:$Q$21,11),IF(AND(G7&gt;1944,G7&lt;=1949),VLOOKUP(J7,Masterh!$F$11:$Q$21,10),IF(AND(G7&gt;1949,G7&lt;=1954),VLOOKUP(J7,Masterh!$F$11:$Q$21,9),IF(AND(G7&gt;1954,G7&lt;=1959),VLOOKUP(J7,Masterh!$F$11:$Q$21,8),IF(AND(G7&gt;1959,G7&lt;=1964),VLOOKUP(J7,Masterh!$F$11:$Q$21,7),IF(AND(G7&gt;1964,G7&lt;=1969),VLOOKUP(J7,Masterh!$F$11:$Q$21,6),IF(AND(G7&gt;1969,G7&lt;=1974),VLOOKUP(J7,Masterh!$F$11:$Q$21,5),IF(AND(G7&gt;1974,G7&lt;=1979),VLOOKUP(J7,Masterh!$F$11:$Q$21,4),IF(AND(G7&gt;1979,G7&lt;=1984),VLOOKUP(J7,Masterh!$F$11:$Q$21,3),IF(AND(G7&gt;1984,G7&lt;=1989),VLOOKUP(J7,Masterh!$F$11:$Q$21,2),"SENIOR")))))))))))</f>
        <v>M35 -96</v>
      </c>
      <c r="AN7" s="32" t="str">
        <f>IF(AND(G7&gt;=1920,G7&lt;1940),VLOOKUP(J7,Masterf!$F$11:$Q$21,12),IF(AND(G7&gt;=1940,G7&lt;1945),VLOOKUP(J7,Masterf!$F$11:$Q$21,11),IF(AND(G7&gt;=1945,G7&lt;1950),VLOOKUP(J7,Masterf!$F$11:$Q$21,10),IF(AND(G7&gt;=1950,G7&lt;1955),VLOOKUP(J7,Masterf!$F$11:$Q$21,9),IF(AND(G7&gt;=1955,G7&lt;1960),VLOOKUP(J7,Masterf!$F$11:$Q$21,8),IF(AND(G7&gt;=1960,G7&lt;1965),VLOOKUP(J7,Masterf!$F$11:$Q$21,7),IF(AND(G7&gt;=1965,G7&lt;1970),VLOOKUP(J7,Masterf!$F$11:$Q$21,6),IF(AND(G7&gt;=1970,G7&lt;1975),VLOOKUP(J7,Masterf!$F$11:$Q$21,5),IF(AND(G7&gt;=1975,G7&lt;1980),VLOOKUP(J7,Masterf!$F$11:$Q$21,4),IF(AND(G7&gt;=1980,G7&lt;1985),VLOOKUP(J7,Masterf!$F$11:$Q$21,3),IF(AND(G7&gt;=1985,G7&lt;1990),VLOOKUP(J7,Masterf!$F$11:$Q$21,2),"SENIOR")))))))))))</f>
        <v>W35 &gt;87</v>
      </c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5" customFormat="1" ht="24.95" customHeight="1" x14ac:dyDescent="0.2">
      <c r="B8" s="120"/>
      <c r="C8" s="121"/>
      <c r="D8" s="122"/>
      <c r="E8" s="135"/>
      <c r="F8" s="124"/>
      <c r="G8" s="125"/>
      <c r="H8" s="126"/>
      <c r="I8" s="123"/>
      <c r="J8" s="155"/>
      <c r="K8" s="128"/>
      <c r="L8" s="129"/>
      <c r="M8" s="129"/>
      <c r="N8" s="130" t="str">
        <f>IF(E8="","",IF(MAXA(K8:M8)&lt;=0,0,MAXA(K8:M8)))</f>
        <v/>
      </c>
      <c r="O8" s="128"/>
      <c r="P8" s="129"/>
      <c r="Q8" s="129"/>
      <c r="R8" s="130" t="str">
        <f>IF(E8="","",IF(MAXA(O8:Q8)&lt;=0,0,MAXA(O8:Q8)))</f>
        <v/>
      </c>
      <c r="S8" s="131" t="str">
        <f>IF(E8="","",IF(OR(N8=0,R8=0),0,N8+R8))</f>
        <v/>
      </c>
      <c r="T8" s="132" t="str">
        <f t="shared" ref="T8" si="2">+CONCATENATE(AK8," ",AL8)</f>
        <v xml:space="preserve">   </v>
      </c>
      <c r="U8" s="133" t="str">
        <f>IF(E8=0," ",IF(E8="H",AM8,AN8))</f>
        <v xml:space="preserve"> </v>
      </c>
      <c r="V8" s="134" t="str">
        <f>IF(E8=" "," ",IF(E8="H",10^(0.75194503*LOG(J8/175.508)^2)*S8,IF(E8="F",10^(0.783497476* LOG(J8/153.655)^2)*S8,"")))</f>
        <v/>
      </c>
      <c r="W8" s="138" t="str">
        <f>IF(E8="","",V8*VLOOKUP(2024-G8,Masterh!C$17:D$72,2,FALSE))</f>
        <v/>
      </c>
      <c r="Z8" s="32"/>
      <c r="AA8" s="27" t="e">
        <f>IF(E8="H",S8-HLOOKUP(U8,Masterh!$C$1:$DH$9,2,FALSE),S8-HLOOKUP(U8,Masterf!$C$1:$EL$9,2,FALSE))</f>
        <v>#VALUE!</v>
      </c>
      <c r="AB8" s="27" t="e">
        <f>IF(E8="H",S8-HLOOKUP(U8,Masterh!$C$1:$DH$9,3,FALSE),S8-HLOOKUP(U8,Masterf!$C$1:$EL$9,3,FALSE))</f>
        <v>#VALUE!</v>
      </c>
      <c r="AC8" s="27" t="e">
        <f>IF(E8="H",S8-HLOOKUP(U8,Masterh!$C$1:$DH$9,4,FALSE),S8-HLOOKUP(U8,Masterf!$C$1:$EL$9,4,FALSE))</f>
        <v>#VALUE!</v>
      </c>
      <c r="AD8" s="27" t="e">
        <f>IF(E8="H",S8-HLOOKUP(U8,Masterh!$C$1:$DH$9,5,FALSE),S8-HLOOKUP(U8,Masterf!$C$1:$EL$9,5,FALSE))</f>
        <v>#VALUE!</v>
      </c>
      <c r="AE8" s="27" t="e">
        <f>IF(E8="H",S8-HLOOKUP(U8,Masterh!$C$1:$DH$9,6,FALSE),S8-HLOOKUP(U8,Masterf!$C$1:$EL$9,6,FALSE))</f>
        <v>#VALUE!</v>
      </c>
      <c r="AF8" s="27" t="e">
        <f>IF(E8="H",S8-HLOOKUP(U8,Masterh!$C$1:$DH$9,7,FALSE),S8-HLOOKUP(U8,Masterf!$C$1:$EL$9,7,FALSE))</f>
        <v>#VALUE!</v>
      </c>
      <c r="AG8" s="27" t="e">
        <f>IF(E8="H",S8-HLOOKUP(U8,Masterh!$C$1:$DH$9,8,FALSE),S8-HLOOKUP(U8,Masterf!$C$1:$EL$9,8,FALSE))</f>
        <v>#VALUE!</v>
      </c>
      <c r="AH8" s="27" t="e">
        <f>IF(E8="H",S8-HLOOKUP(U8,Masterh!$C$1:$DH$9,9,FALSE),S8-HLOOKUP(U8,Masterf!$C$1:$EL$9,9,FALSE))</f>
        <v>#VALUE!</v>
      </c>
      <c r="AI8" s="43" t="str">
        <f>IF(E8=0," ",IF(AH8&gt;=0,$AH$5,IF(AG8&gt;=0,$AG$5,IF(AF8&gt;=0,$AF$5,IF(AE8&gt;=0,$AE$5,IF(AD8&gt;=0,$AD$5,IF(AC8&gt;=0,$AC$5,IF(AB8&gt;=0,$AB$5,$AA$5))))))))</f>
        <v xml:space="preserve"> </v>
      </c>
      <c r="AJ8" s="32"/>
      <c r="AK8" s="44" t="str">
        <f>IF(AI8="","",AI8)</f>
        <v xml:space="preserve"> </v>
      </c>
      <c r="AL8" s="44" t="str">
        <f>IF(E8=0," ",IF(AH8&gt;=0,AH8,IF(AG8&gt;=0,AG8,IF(AF8&gt;=0,AF8,IF(AE8&gt;=0,AE8,IF(AD8&gt;=0,AD8,IF(AC8&gt;=0,AC8,IF(AB8&gt;=0,AB8,AB8))))))))</f>
        <v xml:space="preserve"> </v>
      </c>
      <c r="AM8" s="32" t="str">
        <f>IF(AND(G8&gt;=1921,G8&lt;=1939),VLOOKUP(J8,Masterh!$F$11:$Q$21,12),IF(AND(G8&gt;1939,G8&lt;=1944),VLOOKUP(J8,Masterh!$F$11:$Q$21,11),IF(AND(G8&gt;1944,G8&lt;=1949),VLOOKUP(J8,Masterh!$F$11:$Q$21,10),IF(AND(G8&gt;1949,G8&lt;=1954),VLOOKUP(J8,Masterh!$F$11:$Q$21,9),IF(AND(G8&gt;1954,G8&lt;=1959),VLOOKUP(J8,Masterh!$F$11:$Q$21,8),IF(AND(G8&gt;1959,G8&lt;=1964),VLOOKUP(J8,Masterh!$F$11:$Q$21,7),IF(AND(G8&gt;1964,G8&lt;=1969),VLOOKUP(J8,Masterh!$F$11:$Q$21,6),IF(AND(G8&gt;1969,G8&lt;=1974),VLOOKUP(J8,Masterh!$F$11:$Q$21,5),IF(AND(G8&gt;1974,G8&lt;=1979),VLOOKUP(J8,Masterh!$F$11:$Q$21,4),IF(AND(G8&gt;1979,G8&lt;=1984),VLOOKUP(J8,Masterh!$F$11:$Q$21,3),IF(AND(G8&gt;1984,G8&lt;=1989),VLOOKUP(J8,Masterh!$F$11:$Q$21,2),"SENIOR")))))))))))</f>
        <v>SENIOR</v>
      </c>
      <c r="AN8" s="32" t="str">
        <f>IF(AND(G8&gt;=1920,G8&lt;1940),VLOOKUP(J8,Masterf!$F$11:$Q$21,12),IF(AND(G8&gt;=1940,G8&lt;1945),VLOOKUP(J8,Masterf!$F$11:$Q$21,11),IF(AND(G8&gt;=1945,G8&lt;1950),VLOOKUP(J8,Masterf!$F$11:$Q$21,10),IF(AND(G8&gt;=1950,G8&lt;1955),VLOOKUP(J8,Masterf!$F$11:$Q$21,9),IF(AND(G8&gt;=1955,G8&lt;1960),VLOOKUP(J8,Masterf!$F$11:$Q$21,8),IF(AND(G8&gt;=1960,G8&lt;1965),VLOOKUP(J8,Masterf!$F$11:$Q$21,7),IF(AND(G8&gt;=1965,G8&lt;1970),VLOOKUP(J8,Masterf!$F$11:$Q$21,6),IF(AND(G8&gt;=1970,G8&lt;1975),VLOOKUP(J8,Masterf!$F$11:$Q$21,5),IF(AND(G8&gt;=1975,G8&lt;1980),VLOOKUP(J8,Masterf!$F$11:$Q$21,4),IF(AND(G8&gt;=1980,G8&lt;1985),VLOOKUP(J8,Masterf!$F$11:$Q$21,3),IF(AND(G8&gt;=1985,G8&lt;1990),VLOOKUP(J8,Masterf!$F$11:$Q$21,2),"SENIOR")))))))))))</f>
        <v>SENIOR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5" customFormat="1" ht="24.95" customHeight="1" x14ac:dyDescent="0.2">
      <c r="B9" s="120"/>
      <c r="C9" s="121"/>
      <c r="D9" s="122"/>
      <c r="E9" s="135"/>
      <c r="F9" s="124"/>
      <c r="G9" s="125"/>
      <c r="H9" s="126"/>
      <c r="I9" s="123"/>
      <c r="J9" s="155"/>
      <c r="K9" s="128"/>
      <c r="L9" s="129"/>
      <c r="M9" s="129"/>
      <c r="N9" s="130" t="str">
        <f t="shared" ref="N9:N17" si="3">IF(E9="","",IF(MAXA(K9:M9)&lt;=0,0,MAXA(K9:M9)))</f>
        <v/>
      </c>
      <c r="O9" s="128"/>
      <c r="P9" s="129"/>
      <c r="Q9" s="129"/>
      <c r="R9" s="130" t="str">
        <f t="shared" ref="R9:R17" si="4">IF(E9="","",IF(MAXA(O9:Q9)&lt;=0,0,MAXA(O9:Q9)))</f>
        <v/>
      </c>
      <c r="S9" s="131" t="str">
        <f t="shared" ref="S9:S17" si="5">IF(E9="","",IF(OR(N9=0,R9=0),0,N9+R9))</f>
        <v/>
      </c>
      <c r="T9" s="132" t="str">
        <f t="shared" ref="T9:T28" si="6">+CONCATENATE(AK9," ",AL9)</f>
        <v xml:space="preserve">   </v>
      </c>
      <c r="U9" s="133" t="str">
        <f t="shared" ref="U9:U27" si="7">IF(E9=0," ",IF(E9="H",AM9,AN9))</f>
        <v xml:space="preserve"> </v>
      </c>
      <c r="V9" s="134" t="str">
        <f t="shared" ref="V9:V27" si="8">IF(E9=" "," ",IF(E9="H",10^(0.75194503*LOG(J9/175.508)^2)*S9,IF(E9="F",10^(0.783497476* LOG(J9/153.655)^2)*S9,"")))</f>
        <v/>
      </c>
      <c r="W9" s="138" t="str">
        <f>IF(E9="","",V9*VLOOKUP(2024-G9,Masterh!C$17:D$72,2,FALSE))</f>
        <v/>
      </c>
      <c r="Z9" s="32"/>
      <c r="AA9" s="27" t="e">
        <f>IF(E9="H",S9-HLOOKUP(U9,Masterh!$C$1:$DH$9,2,FALSE),S9-HLOOKUP(U9,Masterf!$C$1:$EL$9,2,FALSE))</f>
        <v>#VALUE!</v>
      </c>
      <c r="AB9" s="27" t="e">
        <f>IF(E9="H",S9-HLOOKUP(U9,Masterh!$C$1:$DH$9,3,FALSE),S9-HLOOKUP(U9,Masterf!$C$1:$EL$9,3,FALSE))</f>
        <v>#VALUE!</v>
      </c>
      <c r="AC9" s="27" t="e">
        <f>IF(E9="H",S9-HLOOKUP(U9,Masterh!$C$1:$DH$9,4,FALSE),S9-HLOOKUP(U9,Masterf!$C$1:$EL$9,4,FALSE))</f>
        <v>#VALUE!</v>
      </c>
      <c r="AD9" s="27" t="e">
        <f>IF(E9="H",S9-HLOOKUP(U9,Masterh!$C$1:$DH$9,5,FALSE),S9-HLOOKUP(U9,Masterf!$C$1:$EL$9,5,FALSE))</f>
        <v>#VALUE!</v>
      </c>
      <c r="AE9" s="27" t="e">
        <f>IF(E9="H",S9-HLOOKUP(U9,Masterh!$C$1:$DH$9,6,FALSE),S9-HLOOKUP(U9,Masterf!$C$1:$EL$9,6,FALSE))</f>
        <v>#VALUE!</v>
      </c>
      <c r="AF9" s="27" t="e">
        <f>IF(E9="H",S9-HLOOKUP(U9,Masterh!$C$1:$DH$9,7,FALSE),S9-HLOOKUP(U9,Masterf!$C$1:$EL$9,7,FALSE))</f>
        <v>#VALUE!</v>
      </c>
      <c r="AG9" s="27" t="e">
        <f>IF(E9="H",S9-HLOOKUP(U9,Masterh!$C$1:$DH$9,8,FALSE),S9-HLOOKUP(U9,Masterf!$C$1:$EL$9,8,FALSE))</f>
        <v>#VALUE!</v>
      </c>
      <c r="AH9" s="27" t="e">
        <f>IF(E9="H",S9-HLOOKUP(U9,Masterh!$C$1:$DH$9,9,FALSE),S9-HLOOKUP(U9,Masterf!$C$1:$EL$9,9,FALSE))</f>
        <v>#VALUE!</v>
      </c>
      <c r="AI9" s="43" t="str">
        <f t="shared" ref="AI9:AI17" si="9">IF(E9=0," ",IF(AH9&gt;=0,$AH$5,IF(AG9&gt;=0,$AG$5,IF(AF9&gt;=0,$AF$5,IF(AE9&gt;=0,$AE$5,IF(AD9&gt;=0,$AD$5,IF(AC9&gt;=0,$AC$5,IF(AB9&gt;=0,$AB$5,$AA$5))))))))</f>
        <v xml:space="preserve"> </v>
      </c>
      <c r="AJ9" s="32"/>
      <c r="AK9" s="44" t="str">
        <f t="shared" ref="AK9:AK17" si="10">IF(AI9="","",AI9)</f>
        <v xml:space="preserve"> </v>
      </c>
      <c r="AL9" s="44" t="str">
        <f t="shared" ref="AL9:AL17" si="11">IF(E9=0," ",IF(AH9&gt;=0,AH9,IF(AG9&gt;=0,AG9,IF(AF9&gt;=0,AF9,IF(AE9&gt;=0,AE9,IF(AD9&gt;=0,AD9,IF(AC9&gt;=0,AC9,IF(AB9&gt;=0,AB9,AB9))))))))</f>
        <v xml:space="preserve"> </v>
      </c>
      <c r="AM9" s="32" t="str">
        <f>IF(AND(G9&gt;=1921,G9&lt;=1939),VLOOKUP(J9,Masterh!$F$11:$Q$21,12),IF(AND(G9&gt;1939,G9&lt;=1944),VLOOKUP(J9,Masterh!$F$11:$Q$21,11),IF(AND(G9&gt;1944,G9&lt;=1949),VLOOKUP(J9,Masterh!$F$11:$Q$21,10),IF(AND(G9&gt;1949,G9&lt;=1954),VLOOKUP(J9,Masterh!$F$11:$Q$21,9),IF(AND(G9&gt;1954,G9&lt;=1959),VLOOKUP(J9,Masterh!$F$11:$Q$21,8),IF(AND(G9&gt;1959,G9&lt;=1964),VLOOKUP(J9,Masterh!$F$11:$Q$21,7),IF(AND(G9&gt;1964,G9&lt;=1969),VLOOKUP(J9,Masterh!$F$11:$Q$21,6),IF(AND(G9&gt;1969,G9&lt;=1974),VLOOKUP(J9,Masterh!$F$11:$Q$21,5),IF(AND(G9&gt;1974,G9&lt;=1979),VLOOKUP(J9,Masterh!$F$11:$Q$21,4),IF(AND(G9&gt;1979,G9&lt;=1984),VLOOKUP(J9,Masterh!$F$11:$Q$21,3),IF(AND(G9&gt;1984,G9&lt;=1989),VLOOKUP(J9,Masterh!$F$11:$Q$21,2),"SENIOR")))))))))))</f>
        <v>SENIOR</v>
      </c>
      <c r="AN9" s="32" t="str">
        <f>IF(AND(G9&gt;=1920,G9&lt;1940),VLOOKUP(J9,Masterf!$F$11:$Q$21,12),IF(AND(G9&gt;=1940,G9&lt;1945),VLOOKUP(J9,Masterf!$F$11:$Q$21,11),IF(AND(G9&gt;=1945,G9&lt;1950),VLOOKUP(J9,Masterf!$F$11:$Q$21,10),IF(AND(G9&gt;=1950,G9&lt;1955),VLOOKUP(J9,Masterf!$F$11:$Q$21,9),IF(AND(G9&gt;=1955,G9&lt;1960),VLOOKUP(J9,Masterf!$F$11:$Q$21,8),IF(AND(G9&gt;=1960,G9&lt;1965),VLOOKUP(J9,Masterf!$F$11:$Q$21,7),IF(AND(G9&gt;=1965,G9&lt;1970),VLOOKUP(J9,Masterf!$F$11:$Q$21,6),IF(AND(G9&gt;=1970,G9&lt;1975),VLOOKUP(J9,Masterf!$F$11:$Q$21,5),IF(AND(G9&gt;=1975,G9&lt;1980),VLOOKUP(J9,Masterf!$F$11:$Q$21,4),IF(AND(G9&gt;=1980,G9&lt;1985),VLOOKUP(J9,Masterf!$F$11:$Q$21,3),IF(AND(G9&gt;=1985,G9&lt;1990),VLOOKUP(J9,Masterf!$F$11:$Q$21,2),"SENIOR")))))))))))</f>
        <v>SENIOR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5" customFormat="1" ht="24.95" customHeight="1" x14ac:dyDescent="0.2">
      <c r="B10" s="120"/>
      <c r="C10" s="121"/>
      <c r="D10" s="122"/>
      <c r="E10" s="135"/>
      <c r="F10" s="124"/>
      <c r="G10" s="125"/>
      <c r="H10" s="126"/>
      <c r="I10" s="123"/>
      <c r="J10" s="155"/>
      <c r="K10" s="128"/>
      <c r="L10" s="129"/>
      <c r="M10" s="129"/>
      <c r="N10" s="130" t="str">
        <f t="shared" si="3"/>
        <v/>
      </c>
      <c r="O10" s="128"/>
      <c r="P10" s="129"/>
      <c r="Q10" s="129"/>
      <c r="R10" s="130" t="str">
        <f t="shared" si="4"/>
        <v/>
      </c>
      <c r="S10" s="131" t="str">
        <f t="shared" si="5"/>
        <v/>
      </c>
      <c r="T10" s="132" t="str">
        <f t="shared" si="6"/>
        <v xml:space="preserve">   </v>
      </c>
      <c r="U10" s="133" t="str">
        <f t="shared" si="7"/>
        <v xml:space="preserve"> </v>
      </c>
      <c r="V10" s="134" t="str">
        <f t="shared" si="8"/>
        <v/>
      </c>
      <c r="W10" s="138" t="str">
        <f>IF(E10="","",V10*VLOOKUP(2024-G10,Masterh!C$17:D$72,2,FALSE))</f>
        <v/>
      </c>
      <c r="Z10" s="32"/>
      <c r="AA10" s="27" t="e">
        <f>IF(E10="H",S10-HLOOKUP(U10,Masterh!$C$1:$DH$9,2,FALSE),S10-HLOOKUP(U10,Masterf!$C$1:$EL$9,2,FALSE))</f>
        <v>#VALUE!</v>
      </c>
      <c r="AB10" s="27" t="e">
        <f>IF(E10="H",S10-HLOOKUP(U10,Masterh!$C$1:$DH$9,3,FALSE),S10-HLOOKUP(U10,Masterf!$C$1:$EL$9,3,FALSE))</f>
        <v>#VALUE!</v>
      </c>
      <c r="AC10" s="27" t="e">
        <f>IF(E10="H",S10-HLOOKUP(U10,Masterh!$C$1:$DH$9,4,FALSE),S10-HLOOKUP(U10,Masterf!$C$1:$EL$9,4,FALSE))</f>
        <v>#VALUE!</v>
      </c>
      <c r="AD10" s="27" t="e">
        <f>IF(E10="H",S10-HLOOKUP(U10,Masterh!$C$1:$DH$9,5,FALSE),S10-HLOOKUP(U10,Masterf!$C$1:$EL$9,5,FALSE))</f>
        <v>#VALUE!</v>
      </c>
      <c r="AE10" s="27" t="e">
        <f>IF(E10="H",S10-HLOOKUP(U10,Masterh!$C$1:$DH$9,6,FALSE),S10-HLOOKUP(U10,Masterf!$C$1:$EL$9,6,FALSE))</f>
        <v>#VALUE!</v>
      </c>
      <c r="AF10" s="27" t="e">
        <f>IF(E10="H",S10-HLOOKUP(U10,Masterh!$C$1:$DH$9,7,FALSE),S10-HLOOKUP(U10,Masterf!$C$1:$EL$9,7,FALSE))</f>
        <v>#VALUE!</v>
      </c>
      <c r="AG10" s="27" t="e">
        <f>IF(E10="H",S10-HLOOKUP(U10,Masterh!$C$1:$DH$9,8,FALSE),S10-HLOOKUP(U10,Masterf!$C$1:$EL$9,8,FALSE))</f>
        <v>#VALUE!</v>
      </c>
      <c r="AH10" s="27" t="e">
        <f>IF(E10="H",S10-HLOOKUP(U10,Masterh!$C$1:$DH$9,9,FALSE),S10-HLOOKUP(U10,Masterf!$C$1:$EL$9,9,FALSE))</f>
        <v>#VALUE!</v>
      </c>
      <c r="AI10" s="43" t="str">
        <f t="shared" si="9"/>
        <v xml:space="preserve"> </v>
      </c>
      <c r="AJ10" s="32"/>
      <c r="AK10" s="44" t="str">
        <f t="shared" si="10"/>
        <v xml:space="preserve"> </v>
      </c>
      <c r="AL10" s="44" t="str">
        <f t="shared" si="11"/>
        <v xml:space="preserve"> </v>
      </c>
      <c r="AM10" s="32" t="str">
        <f>IF(AND(G10&gt;=1921,G10&lt;=1939),VLOOKUP(J10,Masterh!$F$11:$Q$21,12),IF(AND(G10&gt;1939,G10&lt;=1944),VLOOKUP(J10,Masterh!$F$11:$Q$21,11),IF(AND(G10&gt;1944,G10&lt;=1949),VLOOKUP(J10,Masterh!$F$11:$Q$21,10),IF(AND(G10&gt;1949,G10&lt;=1954),VLOOKUP(J10,Masterh!$F$11:$Q$21,9),IF(AND(G10&gt;1954,G10&lt;=1959),VLOOKUP(J10,Masterh!$F$11:$Q$21,8),IF(AND(G10&gt;1959,G10&lt;=1964),VLOOKUP(J10,Masterh!$F$11:$Q$21,7),IF(AND(G10&gt;1964,G10&lt;=1969),VLOOKUP(J10,Masterh!$F$11:$Q$21,6),IF(AND(G10&gt;1969,G10&lt;=1974),VLOOKUP(J10,Masterh!$F$11:$Q$21,5),IF(AND(G10&gt;1974,G10&lt;=1979),VLOOKUP(J10,Masterh!$F$11:$Q$21,4),IF(AND(G10&gt;1979,G10&lt;=1984),VLOOKUP(J10,Masterh!$F$11:$Q$21,3),IF(AND(G10&gt;1984,G10&lt;=1989),VLOOKUP(J10,Masterh!$F$11:$Q$21,2),"SENIOR")))))))))))</f>
        <v>SENIOR</v>
      </c>
      <c r="AN10" s="32" t="str">
        <f>IF(AND(G10&gt;=1920,G10&lt;1940),VLOOKUP(J10,Masterf!$F$11:$Q$21,12),IF(AND(G10&gt;=1940,G10&lt;1945),VLOOKUP(J10,Masterf!$F$11:$Q$21,11),IF(AND(G10&gt;=1945,G10&lt;1950),VLOOKUP(J10,Masterf!$F$11:$Q$21,10),IF(AND(G10&gt;=1950,G10&lt;1955),VLOOKUP(J10,Masterf!$F$11:$Q$21,9),IF(AND(G10&gt;=1955,G10&lt;1960),VLOOKUP(J10,Masterf!$F$11:$Q$21,8),IF(AND(G10&gt;=1960,G10&lt;1965),VLOOKUP(J10,Masterf!$F$11:$Q$21,7),IF(AND(G10&gt;=1965,G10&lt;1970),VLOOKUP(J10,Masterf!$F$11:$Q$21,6),IF(AND(G10&gt;=1970,G10&lt;1975),VLOOKUP(J10,Masterf!$F$11:$Q$21,5),IF(AND(G10&gt;=1975,G10&lt;1980),VLOOKUP(J10,Masterf!$F$11:$Q$21,4),IF(AND(G10&gt;=1980,G10&lt;1985),VLOOKUP(J10,Masterf!$F$11:$Q$21,3),IF(AND(G10&gt;=1985,G10&lt;1990),VLOOKUP(J10,Masterf!$F$11:$Q$21,2),"SENIOR")))))))))))</f>
        <v>SENIOR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5" customFormat="1" ht="24.95" customHeight="1" x14ac:dyDescent="0.2">
      <c r="B11" s="120"/>
      <c r="C11" s="121"/>
      <c r="D11" s="122"/>
      <c r="E11" s="135"/>
      <c r="F11" s="124"/>
      <c r="G11" s="125"/>
      <c r="H11" s="126"/>
      <c r="I11" s="123"/>
      <c r="J11" s="155"/>
      <c r="K11" s="128"/>
      <c r="L11" s="129"/>
      <c r="M11" s="129"/>
      <c r="N11" s="130" t="str">
        <f t="shared" si="3"/>
        <v/>
      </c>
      <c r="O11" s="128"/>
      <c r="P11" s="129"/>
      <c r="Q11" s="129"/>
      <c r="R11" s="130" t="str">
        <f t="shared" si="4"/>
        <v/>
      </c>
      <c r="S11" s="131" t="str">
        <f t="shared" si="5"/>
        <v/>
      </c>
      <c r="T11" s="132" t="str">
        <f t="shared" si="6"/>
        <v xml:space="preserve">   </v>
      </c>
      <c r="U11" s="133" t="str">
        <f t="shared" si="7"/>
        <v xml:space="preserve"> </v>
      </c>
      <c r="V11" s="134" t="str">
        <f t="shared" si="8"/>
        <v/>
      </c>
      <c r="W11" s="138" t="str">
        <f>IF(E11="","",V11*VLOOKUP(2024-G11,Masterh!C$17:D$72,2,FALSE))</f>
        <v/>
      </c>
      <c r="Z11" s="32"/>
      <c r="AA11" s="27" t="e">
        <f>IF(E11="H",S11-HLOOKUP(U11,Masterh!$C$1:$DH$9,2,FALSE),S11-HLOOKUP(U11,Masterf!$C$1:$EL$9,2,FALSE))</f>
        <v>#VALUE!</v>
      </c>
      <c r="AB11" s="27" t="e">
        <f>IF(E11="H",S11-HLOOKUP(U11,Masterh!$C$1:$DH$9,3,FALSE),S11-HLOOKUP(U11,Masterf!$C$1:$EL$9,3,FALSE))</f>
        <v>#VALUE!</v>
      </c>
      <c r="AC11" s="27" t="e">
        <f>IF(E11="H",S11-HLOOKUP(U11,Masterh!$C$1:$DH$9,4,FALSE),S11-HLOOKUP(U11,Masterf!$C$1:$EL$9,4,FALSE))</f>
        <v>#VALUE!</v>
      </c>
      <c r="AD11" s="27" t="e">
        <f>IF(E11="H",S11-HLOOKUP(U11,Masterh!$C$1:$DH$9,5,FALSE),S11-HLOOKUP(U11,Masterf!$C$1:$EL$9,5,FALSE))</f>
        <v>#VALUE!</v>
      </c>
      <c r="AE11" s="27" t="e">
        <f>IF(E11="H",S11-HLOOKUP(U11,Masterh!$C$1:$DH$9,6,FALSE),S11-HLOOKUP(U11,Masterf!$C$1:$EL$9,6,FALSE))</f>
        <v>#VALUE!</v>
      </c>
      <c r="AF11" s="27" t="e">
        <f>IF(E11="H",S11-HLOOKUP(U11,Masterh!$C$1:$DH$9,7,FALSE),S11-HLOOKUP(U11,Masterf!$C$1:$EL$9,7,FALSE))</f>
        <v>#VALUE!</v>
      </c>
      <c r="AG11" s="27" t="e">
        <f>IF(E11="H",S11-HLOOKUP(U11,Masterh!$C$1:$DH$9,8,FALSE),S11-HLOOKUP(U11,Masterf!$C$1:$EL$9,8,FALSE))</f>
        <v>#VALUE!</v>
      </c>
      <c r="AH11" s="27" t="e">
        <f>IF(E11="H",S11-HLOOKUP(U11,Masterh!$C$1:$DH$9,9,FALSE),S11-HLOOKUP(U11,Masterf!$C$1:$EL$9,9,FALSE))</f>
        <v>#VALUE!</v>
      </c>
      <c r="AI11" s="43" t="str">
        <f t="shared" si="9"/>
        <v xml:space="preserve"> </v>
      </c>
      <c r="AJ11" s="32"/>
      <c r="AK11" s="44" t="str">
        <f t="shared" si="10"/>
        <v xml:space="preserve"> </v>
      </c>
      <c r="AL11" s="44" t="str">
        <f t="shared" si="11"/>
        <v xml:space="preserve"> </v>
      </c>
      <c r="AM11" s="32" t="str">
        <f>IF(AND(G11&gt;=1921,G11&lt;=1939),VLOOKUP(J11,Masterh!$F$11:$Q$21,12),IF(AND(G11&gt;1939,G11&lt;=1944),VLOOKUP(J11,Masterh!$F$11:$Q$21,11),IF(AND(G11&gt;1944,G11&lt;=1949),VLOOKUP(J11,Masterh!$F$11:$Q$21,10),IF(AND(G11&gt;1949,G11&lt;=1954),VLOOKUP(J11,Masterh!$F$11:$Q$21,9),IF(AND(G11&gt;1954,G11&lt;=1959),VLOOKUP(J11,Masterh!$F$11:$Q$21,8),IF(AND(G11&gt;1959,G11&lt;=1964),VLOOKUP(J11,Masterh!$F$11:$Q$21,7),IF(AND(G11&gt;1964,G11&lt;=1969),VLOOKUP(J11,Masterh!$F$11:$Q$21,6),IF(AND(G11&gt;1969,G11&lt;=1974),VLOOKUP(J11,Masterh!$F$11:$Q$21,5),IF(AND(G11&gt;1974,G11&lt;=1979),VLOOKUP(J11,Masterh!$F$11:$Q$21,4),IF(AND(G11&gt;1979,G11&lt;=1984),VLOOKUP(J11,Masterh!$F$11:$Q$21,3),IF(AND(G11&gt;1984,G11&lt;=1989),VLOOKUP(J11,Masterh!$F$11:$Q$21,2),"SENIOR")))))))))))</f>
        <v>SENIOR</v>
      </c>
      <c r="AN11" s="32" t="str">
        <f>IF(AND(G11&gt;=1920,G11&lt;1940),VLOOKUP(J11,Masterf!$F$11:$Q$21,12),IF(AND(G11&gt;=1940,G11&lt;1945),VLOOKUP(J11,Masterf!$F$11:$Q$21,11),IF(AND(G11&gt;=1945,G11&lt;1950),VLOOKUP(J11,Masterf!$F$11:$Q$21,10),IF(AND(G11&gt;=1950,G11&lt;1955),VLOOKUP(J11,Masterf!$F$11:$Q$21,9),IF(AND(G11&gt;=1955,G11&lt;1960),VLOOKUP(J11,Masterf!$F$11:$Q$21,8),IF(AND(G11&gt;=1960,G11&lt;1965),VLOOKUP(J11,Masterf!$F$11:$Q$21,7),IF(AND(G11&gt;=1965,G11&lt;1970),VLOOKUP(J11,Masterf!$F$11:$Q$21,6),IF(AND(G11&gt;=1970,G11&lt;1975),VLOOKUP(J11,Masterf!$F$11:$Q$21,5),IF(AND(G11&gt;=1975,G11&lt;1980),VLOOKUP(J11,Masterf!$F$11:$Q$21,4),IF(AND(G11&gt;=1980,G11&lt;1985),VLOOKUP(J11,Masterf!$F$11:$Q$21,3),IF(AND(G11&gt;=1985,G11&lt;1990),VLOOKUP(J11,Masterf!$F$11:$Q$21,2),"SENIOR")))))))))))</f>
        <v>SENIOR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5" customFormat="1" ht="24.95" customHeight="1" x14ac:dyDescent="0.2">
      <c r="B12" s="120"/>
      <c r="C12" s="121"/>
      <c r="D12" s="122"/>
      <c r="E12" s="135"/>
      <c r="F12" s="124"/>
      <c r="G12" s="125"/>
      <c r="H12" s="126"/>
      <c r="I12" s="123"/>
      <c r="J12" s="155"/>
      <c r="K12" s="128"/>
      <c r="L12" s="129"/>
      <c r="M12" s="129"/>
      <c r="N12" s="130" t="str">
        <f t="shared" si="3"/>
        <v/>
      </c>
      <c r="O12" s="128"/>
      <c r="P12" s="129"/>
      <c r="Q12" s="129"/>
      <c r="R12" s="130" t="str">
        <f t="shared" si="4"/>
        <v/>
      </c>
      <c r="S12" s="131" t="str">
        <f t="shared" si="5"/>
        <v/>
      </c>
      <c r="T12" s="132" t="str">
        <f t="shared" si="6"/>
        <v xml:space="preserve">   </v>
      </c>
      <c r="U12" s="133" t="str">
        <f t="shared" si="7"/>
        <v xml:space="preserve"> </v>
      </c>
      <c r="V12" s="134" t="str">
        <f t="shared" si="8"/>
        <v/>
      </c>
      <c r="W12" s="138" t="str">
        <f>IF(E12="","",V12*VLOOKUP(2024-G12,Masterh!C$17:D$72,2,FALSE))</f>
        <v/>
      </c>
      <c r="Z12" s="32"/>
      <c r="AA12" s="27" t="e">
        <f>IF(E12="H",S12-HLOOKUP(U12,Masterh!$C$1:$DH$9,2,FALSE),S12-HLOOKUP(U12,Masterf!$C$1:$EL$9,2,FALSE))</f>
        <v>#VALUE!</v>
      </c>
      <c r="AB12" s="27" t="e">
        <f>IF(E12="H",S12-HLOOKUP(U12,Masterh!$C$1:$DH$9,3,FALSE),S12-HLOOKUP(U12,Masterf!$C$1:$EL$9,3,FALSE))</f>
        <v>#VALUE!</v>
      </c>
      <c r="AC12" s="27" t="e">
        <f>IF(E12="H",S12-HLOOKUP(U12,Masterh!$C$1:$DH$9,4,FALSE),S12-HLOOKUP(U12,Masterf!$C$1:$EL$9,4,FALSE))</f>
        <v>#VALUE!</v>
      </c>
      <c r="AD12" s="27" t="e">
        <f>IF(E12="H",S12-HLOOKUP(U12,Masterh!$C$1:$DH$9,5,FALSE),S12-HLOOKUP(U12,Masterf!$C$1:$EL$9,5,FALSE))</f>
        <v>#VALUE!</v>
      </c>
      <c r="AE12" s="27" t="e">
        <f>IF(E12="H",S12-HLOOKUP(U12,Masterh!$C$1:$DH$9,6,FALSE),S12-HLOOKUP(U12,Masterf!$C$1:$EL$9,6,FALSE))</f>
        <v>#VALUE!</v>
      </c>
      <c r="AF12" s="27" t="e">
        <f>IF(E12="H",S12-HLOOKUP(U12,Masterh!$C$1:$DH$9,7,FALSE),S12-HLOOKUP(U12,Masterf!$C$1:$EL$9,7,FALSE))</f>
        <v>#VALUE!</v>
      </c>
      <c r="AG12" s="27" t="e">
        <f>IF(E12="H",S12-HLOOKUP(U12,Masterh!$C$1:$DH$9,8,FALSE),S12-HLOOKUP(U12,Masterf!$C$1:$EL$9,8,FALSE))</f>
        <v>#VALUE!</v>
      </c>
      <c r="AH12" s="27" t="e">
        <f>IF(E12="H",S12-HLOOKUP(U12,Masterh!$C$1:$DH$9,9,FALSE),S12-HLOOKUP(U12,Masterf!$C$1:$EL$9,9,FALSE))</f>
        <v>#VALUE!</v>
      </c>
      <c r="AI12" s="43" t="str">
        <f t="shared" si="9"/>
        <v xml:space="preserve"> </v>
      </c>
      <c r="AJ12" s="32"/>
      <c r="AK12" s="44" t="str">
        <f t="shared" si="10"/>
        <v xml:space="preserve"> </v>
      </c>
      <c r="AL12" s="44" t="str">
        <f t="shared" si="11"/>
        <v xml:space="preserve"> </v>
      </c>
      <c r="AM12" s="32" t="str">
        <f>IF(AND(G12&gt;=1921,G12&lt;=1939),VLOOKUP(J12,Masterh!$F$11:$Q$21,12),IF(AND(G12&gt;1939,G12&lt;=1944),VLOOKUP(J12,Masterh!$F$11:$Q$21,11),IF(AND(G12&gt;1944,G12&lt;=1949),VLOOKUP(J12,Masterh!$F$11:$Q$21,10),IF(AND(G12&gt;1949,G12&lt;=1954),VLOOKUP(J12,Masterh!$F$11:$Q$21,9),IF(AND(G12&gt;1954,G12&lt;=1959),VLOOKUP(J12,Masterh!$F$11:$Q$21,8),IF(AND(G12&gt;1959,G12&lt;=1964),VLOOKUP(J12,Masterh!$F$11:$Q$21,7),IF(AND(G12&gt;1964,G12&lt;=1969),VLOOKUP(J12,Masterh!$F$11:$Q$21,6),IF(AND(G12&gt;1969,G12&lt;=1974),VLOOKUP(J12,Masterh!$F$11:$Q$21,5),IF(AND(G12&gt;1974,G12&lt;=1979),VLOOKUP(J12,Masterh!$F$11:$Q$21,4),IF(AND(G12&gt;1979,G12&lt;=1984),VLOOKUP(J12,Masterh!$F$11:$Q$21,3),IF(AND(G12&gt;1984,G12&lt;=1989),VLOOKUP(J12,Masterh!$F$11:$Q$21,2),"SENIOR")))))))))))</f>
        <v>SENIOR</v>
      </c>
      <c r="AN12" s="32" t="str">
        <f>IF(AND(G12&gt;=1920,G12&lt;1940),VLOOKUP(J12,Masterf!$F$11:$Q$21,12),IF(AND(G12&gt;=1940,G12&lt;1945),VLOOKUP(J12,Masterf!$F$11:$Q$21,11),IF(AND(G12&gt;=1945,G12&lt;1950),VLOOKUP(J12,Masterf!$F$11:$Q$21,10),IF(AND(G12&gt;=1950,G12&lt;1955),VLOOKUP(J12,Masterf!$F$11:$Q$21,9),IF(AND(G12&gt;=1955,G12&lt;1960),VLOOKUP(J12,Masterf!$F$11:$Q$21,8),IF(AND(G12&gt;=1960,G12&lt;1965),VLOOKUP(J12,Masterf!$F$11:$Q$21,7),IF(AND(G12&gt;=1965,G12&lt;1970),VLOOKUP(J12,Masterf!$F$11:$Q$21,6),IF(AND(G12&gt;=1970,G12&lt;1975),VLOOKUP(J12,Masterf!$F$11:$Q$21,5),IF(AND(G12&gt;=1975,G12&lt;1980),VLOOKUP(J12,Masterf!$F$11:$Q$21,4),IF(AND(G12&gt;=1980,G12&lt;1985),VLOOKUP(J12,Masterf!$F$11:$Q$21,3),IF(AND(G12&gt;=1985,G12&lt;1990),VLOOKUP(J12,Masterf!$F$11:$Q$21,2),"SENIOR")))))))))))</f>
        <v>SENIOR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5" customFormat="1" ht="24.95" customHeight="1" x14ac:dyDescent="0.2">
      <c r="B13" s="120"/>
      <c r="C13" s="121"/>
      <c r="D13" s="122"/>
      <c r="E13" s="135"/>
      <c r="F13" s="124"/>
      <c r="G13" s="125"/>
      <c r="H13" s="126"/>
      <c r="I13" s="123"/>
      <c r="J13" s="155"/>
      <c r="K13" s="128"/>
      <c r="L13" s="129"/>
      <c r="M13" s="129"/>
      <c r="N13" s="130" t="str">
        <f t="shared" ref="N13:N14" si="12">IF(E13="","",IF(MAXA(K13:M13)&lt;=0,0,MAXA(K13:M13)))</f>
        <v/>
      </c>
      <c r="O13" s="128"/>
      <c r="P13" s="129"/>
      <c r="Q13" s="129"/>
      <c r="R13" s="130" t="str">
        <f t="shared" ref="R13:R14" si="13">IF(E13="","",IF(MAXA(O13:Q13)&lt;=0,0,MAXA(O13:Q13)))</f>
        <v/>
      </c>
      <c r="S13" s="131" t="str">
        <f t="shared" ref="S13:S14" si="14">IF(E13="","",IF(OR(N13=0,R13=0),0,N13+R13))</f>
        <v/>
      </c>
      <c r="T13" s="132" t="str">
        <f t="shared" ref="T13:T16" si="15">+CONCATENATE(AK13," ",AL13)</f>
        <v xml:space="preserve">   </v>
      </c>
      <c r="U13" s="133" t="str">
        <f t="shared" ref="U13:U16" si="16">IF(E13=0," ",IF(E13="H",AM13,AN13))</f>
        <v xml:space="preserve"> </v>
      </c>
      <c r="V13" s="134" t="str">
        <f t="shared" ref="V13:V16" si="17">IF(E13=" "," ",IF(E13="H",10^(0.75194503*LOG(J13/175.508)^2)*S13,IF(E13="F",10^(0.783497476* LOG(J13/153.655)^2)*S13,"")))</f>
        <v/>
      </c>
      <c r="W13" s="138" t="str">
        <f>IF(E13="","",V13*VLOOKUP(2024-G13,Masterh!C$17:D$72,2,FALSE))</f>
        <v/>
      </c>
      <c r="Z13" s="32"/>
      <c r="AA13" s="27" t="e">
        <f>IF(E13="H",S13-HLOOKUP(U13,Masterh!$C$1:$DH$9,2,FALSE),S13-HLOOKUP(U13,Masterf!$C$1:$EL$9,2,FALSE))</f>
        <v>#VALUE!</v>
      </c>
      <c r="AB13" s="27" t="e">
        <f>IF(E13="H",S13-HLOOKUP(U13,Masterh!$C$1:$DH$9,3,FALSE),S13-HLOOKUP(U13,Masterf!$C$1:$EL$9,3,FALSE))</f>
        <v>#VALUE!</v>
      </c>
      <c r="AC13" s="27" t="e">
        <f>IF(E13="H",S13-HLOOKUP(U13,Masterh!$C$1:$DH$9,4,FALSE),S13-HLOOKUP(U13,Masterf!$C$1:$EL$9,4,FALSE))</f>
        <v>#VALUE!</v>
      </c>
      <c r="AD13" s="27" t="e">
        <f>IF(E13="H",S13-HLOOKUP(U13,Masterh!$C$1:$DH$9,5,FALSE),S13-HLOOKUP(U13,Masterf!$C$1:$EL$9,5,FALSE))</f>
        <v>#VALUE!</v>
      </c>
      <c r="AE13" s="27" t="e">
        <f>IF(E13="H",S13-HLOOKUP(U13,Masterh!$C$1:$DH$9,6,FALSE),S13-HLOOKUP(U13,Masterf!$C$1:$EL$9,6,FALSE))</f>
        <v>#VALUE!</v>
      </c>
      <c r="AF13" s="27" t="e">
        <f>IF(E13="H",S13-HLOOKUP(U13,Masterh!$C$1:$DH$9,7,FALSE),S13-HLOOKUP(U13,Masterf!$C$1:$EL$9,7,FALSE))</f>
        <v>#VALUE!</v>
      </c>
      <c r="AG13" s="27" t="e">
        <f>IF(E13="H",S13-HLOOKUP(U13,Masterh!$C$1:$DH$9,8,FALSE),S13-HLOOKUP(U13,Masterf!$C$1:$EL$9,8,FALSE))</f>
        <v>#VALUE!</v>
      </c>
      <c r="AH13" s="27" t="e">
        <f>IF(E13="H",S13-HLOOKUP(U13,Masterh!$C$1:$DH$9,9,FALSE),S13-HLOOKUP(U13,Masterf!$C$1:$EL$9,9,FALSE))</f>
        <v>#VALUE!</v>
      </c>
      <c r="AI13" s="43" t="str">
        <f t="shared" ref="AI13:AI16" si="18">IF(E13=0," ",IF(AH13&gt;=0,$AH$5,IF(AG13&gt;=0,$AG$5,IF(AF13&gt;=0,$AF$5,IF(AE13&gt;=0,$AE$5,IF(AD13&gt;=0,$AD$5,IF(AC13&gt;=0,$AC$5,IF(AB13&gt;=0,$AB$5,$AA$5))))))))</f>
        <v xml:space="preserve"> </v>
      </c>
      <c r="AJ13" s="32"/>
      <c r="AK13" s="44" t="str">
        <f t="shared" ref="AK13:AK16" si="19">IF(AI13="","",AI13)</f>
        <v xml:space="preserve"> </v>
      </c>
      <c r="AL13" s="44" t="str">
        <f t="shared" ref="AL13:AL16" si="20">IF(E13=0," ",IF(AH13&gt;=0,AH13,IF(AG13&gt;=0,AG13,IF(AF13&gt;=0,AF13,IF(AE13&gt;=0,AE13,IF(AD13&gt;=0,AD13,IF(AC13&gt;=0,AC13,IF(AB13&gt;=0,AB13,AB13))))))))</f>
        <v xml:space="preserve"> </v>
      </c>
      <c r="AM13" s="32" t="str">
        <f>IF(AND(G13&gt;=1921,G13&lt;=1939),VLOOKUP(J13,Masterh!$F$11:$Q$21,12),IF(AND(G13&gt;1939,G13&lt;=1944),VLOOKUP(J13,Masterh!$F$11:$Q$21,11),IF(AND(G13&gt;1944,G13&lt;=1949),VLOOKUP(J13,Masterh!$F$11:$Q$21,10),IF(AND(G13&gt;1949,G13&lt;=1954),VLOOKUP(J13,Masterh!$F$11:$Q$21,9),IF(AND(G13&gt;1954,G13&lt;=1959),VLOOKUP(J13,Masterh!$F$11:$Q$21,8),IF(AND(G13&gt;1959,G13&lt;=1964),VLOOKUP(J13,Masterh!$F$11:$Q$21,7),IF(AND(G13&gt;1964,G13&lt;=1969),VLOOKUP(J13,Masterh!$F$11:$Q$21,6),IF(AND(G13&gt;1969,G13&lt;=1974),VLOOKUP(J13,Masterh!$F$11:$Q$21,5),IF(AND(G13&gt;1974,G13&lt;=1979),VLOOKUP(J13,Masterh!$F$11:$Q$21,4),IF(AND(G13&gt;1979,G13&lt;=1984),VLOOKUP(J13,Masterh!$F$11:$Q$21,3),IF(AND(G13&gt;1984,G13&lt;=1989),VLOOKUP(J13,Masterh!$F$11:$Q$21,2),"SENIOR")))))))))))</f>
        <v>SENIOR</v>
      </c>
      <c r="AN13" s="32" t="str">
        <f>IF(AND(G13&gt;=1920,G13&lt;1940),VLOOKUP(J13,Masterf!$F$11:$Q$21,12),IF(AND(G13&gt;=1940,G13&lt;1945),VLOOKUP(J13,Masterf!$F$11:$Q$21,11),IF(AND(G13&gt;=1945,G13&lt;1950),VLOOKUP(J13,Masterf!$F$11:$Q$21,10),IF(AND(G13&gt;=1950,G13&lt;1955),VLOOKUP(J13,Masterf!$F$11:$Q$21,9),IF(AND(G13&gt;=1955,G13&lt;1960),VLOOKUP(J13,Masterf!$F$11:$Q$21,8),IF(AND(G13&gt;=1960,G13&lt;1965),VLOOKUP(J13,Masterf!$F$11:$Q$21,7),IF(AND(G13&gt;=1965,G13&lt;1970),VLOOKUP(J13,Masterf!$F$11:$Q$21,6),IF(AND(G13&gt;=1970,G13&lt;1975),VLOOKUP(J13,Masterf!$F$11:$Q$21,5),IF(AND(G13&gt;=1975,G13&lt;1980),VLOOKUP(J13,Masterf!$F$11:$Q$21,4),IF(AND(G13&gt;=1980,G13&lt;1985),VLOOKUP(J13,Masterf!$F$11:$Q$21,3),IF(AND(G13&gt;=1985,G13&lt;1990),VLOOKUP(J13,Masterf!$F$11:$Q$21,2),"SENIOR")))))))))))</f>
        <v>SENIOR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5" customFormat="1" ht="24.95" customHeight="1" x14ac:dyDescent="0.2">
      <c r="B14" s="120"/>
      <c r="C14" s="121"/>
      <c r="D14" s="122"/>
      <c r="E14" s="135"/>
      <c r="F14" s="136"/>
      <c r="G14" s="125"/>
      <c r="H14" s="137"/>
      <c r="I14" s="135"/>
      <c r="J14" s="157"/>
      <c r="K14" s="128"/>
      <c r="L14" s="129"/>
      <c r="M14" s="129"/>
      <c r="N14" s="130" t="str">
        <f t="shared" si="12"/>
        <v/>
      </c>
      <c r="O14" s="128"/>
      <c r="P14" s="129"/>
      <c r="Q14" s="129"/>
      <c r="R14" s="130" t="str">
        <f t="shared" si="13"/>
        <v/>
      </c>
      <c r="S14" s="131" t="str">
        <f t="shared" si="14"/>
        <v/>
      </c>
      <c r="T14" s="132" t="str">
        <f t="shared" si="15"/>
        <v xml:space="preserve">   </v>
      </c>
      <c r="U14" s="133" t="str">
        <f t="shared" si="16"/>
        <v xml:space="preserve"> </v>
      </c>
      <c r="V14" s="134" t="str">
        <f t="shared" si="17"/>
        <v/>
      </c>
      <c r="W14" s="138" t="str">
        <f>IF(E14="","",V14*VLOOKUP(2024-G14,Masterh!C$17:D$72,2,FALSE))</f>
        <v/>
      </c>
      <c r="Z14" s="32"/>
      <c r="AA14" s="27" t="e">
        <f>IF(E14="H",S14-HLOOKUP(U14,Masterh!$C$1:$DH$9,2,FALSE),S14-HLOOKUP(U14,Masterf!$C$1:$EL$9,2,FALSE))</f>
        <v>#VALUE!</v>
      </c>
      <c r="AB14" s="27" t="e">
        <f>IF(E14="H",S14-HLOOKUP(U14,Masterh!$C$1:$DH$9,3,FALSE),S14-HLOOKUP(U14,Masterf!$C$1:$EL$9,3,FALSE))</f>
        <v>#VALUE!</v>
      </c>
      <c r="AC14" s="27" t="e">
        <f>IF(E14="H",S14-HLOOKUP(U14,Masterh!$C$1:$DH$9,4,FALSE),S14-HLOOKUP(U14,Masterf!$C$1:$EL$9,4,FALSE))</f>
        <v>#VALUE!</v>
      </c>
      <c r="AD14" s="27" t="e">
        <f>IF(E14="H",S14-HLOOKUP(U14,Masterh!$C$1:$DH$9,5,FALSE),S14-HLOOKUP(U14,Masterf!$C$1:$EL$9,5,FALSE))</f>
        <v>#VALUE!</v>
      </c>
      <c r="AE14" s="27" t="e">
        <f>IF(E14="H",S14-HLOOKUP(U14,Masterh!$C$1:$DH$9,6,FALSE),S14-HLOOKUP(U14,Masterf!$C$1:$EL$9,6,FALSE))</f>
        <v>#VALUE!</v>
      </c>
      <c r="AF14" s="27" t="e">
        <f>IF(E14="H",S14-HLOOKUP(U14,Masterh!$C$1:$DH$9,7,FALSE),S14-HLOOKUP(U14,Masterf!$C$1:$EL$9,7,FALSE))</f>
        <v>#VALUE!</v>
      </c>
      <c r="AG14" s="27" t="e">
        <f>IF(E14="H",S14-HLOOKUP(U14,Masterh!$C$1:$DH$9,8,FALSE),S14-HLOOKUP(U14,Masterf!$C$1:$EL$9,8,FALSE))</f>
        <v>#VALUE!</v>
      </c>
      <c r="AH14" s="27" t="e">
        <f>IF(E14="H",S14-HLOOKUP(U14,Masterh!$C$1:$DH$9,9,FALSE),S14-HLOOKUP(U14,Masterf!$C$1:$EL$9,9,FALSE))</f>
        <v>#VALUE!</v>
      </c>
      <c r="AI14" s="43" t="str">
        <f t="shared" si="18"/>
        <v xml:space="preserve"> </v>
      </c>
      <c r="AJ14" s="32"/>
      <c r="AK14" s="44" t="str">
        <f t="shared" si="19"/>
        <v xml:space="preserve"> </v>
      </c>
      <c r="AL14" s="44" t="str">
        <f t="shared" si="20"/>
        <v xml:space="preserve"> </v>
      </c>
      <c r="AM14" s="32" t="str">
        <f>IF(AND(G14&gt;=1921,G14&lt;=1939),VLOOKUP(J14,Masterh!$F$11:$Q$21,12),IF(AND(G14&gt;1939,G14&lt;=1944),VLOOKUP(J14,Masterh!$F$11:$Q$21,11),IF(AND(G14&gt;1944,G14&lt;=1949),VLOOKUP(J14,Masterh!$F$11:$Q$21,10),IF(AND(G14&gt;1949,G14&lt;=1954),VLOOKUP(J14,Masterh!$F$11:$Q$21,9),IF(AND(G14&gt;1954,G14&lt;=1959),VLOOKUP(J14,Masterh!$F$11:$Q$21,8),IF(AND(G14&gt;1959,G14&lt;=1964),VLOOKUP(J14,Masterh!$F$11:$Q$21,7),IF(AND(G14&gt;1964,G14&lt;=1969),VLOOKUP(J14,Masterh!$F$11:$Q$21,6),IF(AND(G14&gt;1969,G14&lt;=1974),VLOOKUP(J14,Masterh!$F$11:$Q$21,5),IF(AND(G14&gt;1974,G14&lt;=1979),VLOOKUP(J14,Masterh!$F$11:$Q$21,4),IF(AND(G14&gt;1979,G14&lt;=1984),VLOOKUP(J14,Masterh!$F$11:$Q$21,3),IF(AND(G14&gt;1984,G14&lt;=1989),VLOOKUP(J14,Masterh!$F$11:$Q$21,2),"SENIOR")))))))))))</f>
        <v>SENIOR</v>
      </c>
      <c r="AN14" s="32" t="str">
        <f>IF(AND(G14&gt;=1920,G14&lt;1940),VLOOKUP(J14,Masterf!$F$11:$Q$21,12),IF(AND(G14&gt;=1940,G14&lt;1945),VLOOKUP(J14,Masterf!$F$11:$Q$21,11),IF(AND(G14&gt;=1945,G14&lt;1950),VLOOKUP(J14,Masterf!$F$11:$Q$21,10),IF(AND(G14&gt;=1950,G14&lt;1955),VLOOKUP(J14,Masterf!$F$11:$Q$21,9),IF(AND(G14&gt;=1955,G14&lt;1960),VLOOKUP(J14,Masterf!$F$11:$Q$21,8),IF(AND(G14&gt;=1960,G14&lt;1965),VLOOKUP(J14,Masterf!$F$11:$Q$21,7),IF(AND(G14&gt;=1965,G14&lt;1970),VLOOKUP(J14,Masterf!$F$11:$Q$21,6),IF(AND(G14&gt;=1970,G14&lt;1975),VLOOKUP(J14,Masterf!$F$11:$Q$21,5),IF(AND(G14&gt;=1975,G14&lt;1980),VLOOKUP(J14,Masterf!$F$11:$Q$21,4),IF(AND(G14&gt;=1980,G14&lt;1985),VLOOKUP(J14,Masterf!$F$11:$Q$21,3),IF(AND(G14&gt;=1985,G14&lt;1990),VLOOKUP(J14,Masterf!$F$11:$Q$21,2),"SENIOR")))))))))))</f>
        <v>SENIOR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5" customFormat="1" ht="25.5" customHeight="1" x14ac:dyDescent="0.2">
      <c r="B15" s="120"/>
      <c r="C15" s="121"/>
      <c r="D15" s="122"/>
      <c r="E15" s="135"/>
      <c r="F15" s="136"/>
      <c r="G15" s="125"/>
      <c r="H15" s="137"/>
      <c r="I15" s="135"/>
      <c r="J15" s="157"/>
      <c r="K15" s="128"/>
      <c r="L15" s="129"/>
      <c r="M15" s="129"/>
      <c r="N15" s="130" t="str">
        <f>IF(E15="","",IF(MAXA(K15:M15)&lt;=0,0,MAXA(K15:M15)))</f>
        <v/>
      </c>
      <c r="O15" s="128"/>
      <c r="P15" s="129"/>
      <c r="Q15" s="129"/>
      <c r="R15" s="130" t="str">
        <f>IF(E15="","",IF(MAXA(O15:Q15)&lt;=0,0,MAXA(O15:Q15)))</f>
        <v/>
      </c>
      <c r="S15" s="131" t="str">
        <f>IF(E15="","",IF(OR(N15=0,R15=0),0,N15+R15))</f>
        <v/>
      </c>
      <c r="T15" s="132" t="str">
        <f t="shared" si="15"/>
        <v xml:space="preserve">   </v>
      </c>
      <c r="U15" s="133" t="str">
        <f t="shared" si="16"/>
        <v xml:space="preserve"> </v>
      </c>
      <c r="V15" s="134" t="str">
        <f t="shared" si="17"/>
        <v/>
      </c>
      <c r="W15" s="138" t="str">
        <f>IF(E15="","",V15*VLOOKUP(2024-G15,Masterh!C$17:D$72,2,FALSE))</f>
        <v/>
      </c>
      <c r="Z15" s="32"/>
      <c r="AA15" s="27" t="e">
        <f>IF(E15="H",S15-HLOOKUP(U15,Masterh!$C$1:$DH$9,2,FALSE),S15-HLOOKUP(U15,Masterf!$C$1:$EL$9,2,FALSE))</f>
        <v>#VALUE!</v>
      </c>
      <c r="AB15" s="27" t="e">
        <f>IF(E15="H",S15-HLOOKUP(U15,Masterh!$C$1:$DH$9,3,FALSE),S15-HLOOKUP(U15,Masterf!$C$1:$EL$9,3,FALSE))</f>
        <v>#VALUE!</v>
      </c>
      <c r="AC15" s="27" t="e">
        <f>IF(E15="H",S15-HLOOKUP(U15,Masterh!$C$1:$DH$9,4,FALSE),S15-HLOOKUP(U15,Masterf!$C$1:$EL$9,4,FALSE))</f>
        <v>#VALUE!</v>
      </c>
      <c r="AD15" s="27" t="e">
        <f>IF(E15="H",S15-HLOOKUP(U15,Masterh!$C$1:$DH$9,5,FALSE),S15-HLOOKUP(U15,Masterf!$C$1:$EL$9,5,FALSE))</f>
        <v>#VALUE!</v>
      </c>
      <c r="AE15" s="27" t="e">
        <f>IF(E15="H",S15-HLOOKUP(U15,Masterh!$C$1:$DH$9,6,FALSE),S15-HLOOKUP(U15,Masterf!$C$1:$EL$9,6,FALSE))</f>
        <v>#VALUE!</v>
      </c>
      <c r="AF15" s="27" t="e">
        <f>IF(E15="H",S15-HLOOKUP(U15,Masterh!$C$1:$DH$9,7,FALSE),S15-HLOOKUP(U15,Masterf!$C$1:$EL$9,7,FALSE))</f>
        <v>#VALUE!</v>
      </c>
      <c r="AG15" s="27" t="e">
        <f>IF(E15="H",S15-HLOOKUP(U15,Masterh!$C$1:$DH$9,8,FALSE),S15-HLOOKUP(U15,Masterf!$C$1:$EL$9,8,FALSE))</f>
        <v>#VALUE!</v>
      </c>
      <c r="AH15" s="27" t="e">
        <f>IF(E15="H",S15-HLOOKUP(U15,Masterh!$C$1:$DH$9,9,FALSE),S15-HLOOKUP(U15,Masterf!$C$1:$EL$9,9,FALSE))</f>
        <v>#VALUE!</v>
      </c>
      <c r="AI15" s="43" t="str">
        <f t="shared" si="18"/>
        <v xml:space="preserve"> </v>
      </c>
      <c r="AJ15" s="32"/>
      <c r="AK15" s="44" t="str">
        <f t="shared" si="19"/>
        <v xml:space="preserve"> </v>
      </c>
      <c r="AL15" s="44" t="str">
        <f t="shared" si="20"/>
        <v xml:space="preserve"> </v>
      </c>
      <c r="AM15" s="32" t="str">
        <f>IF(AND(G15&gt;=1921,G15&lt;=1939),VLOOKUP(J15,Masterh!$F$11:$Q$21,12),IF(AND(G15&gt;1939,G15&lt;=1944),VLOOKUP(J15,Masterh!$F$11:$Q$21,11),IF(AND(G15&gt;1944,G15&lt;=1949),VLOOKUP(J15,Masterh!$F$11:$Q$21,10),IF(AND(G15&gt;1949,G15&lt;=1954),VLOOKUP(J15,Masterh!$F$11:$Q$21,9),IF(AND(G15&gt;1954,G15&lt;=1959),VLOOKUP(J15,Masterh!$F$11:$Q$21,8),IF(AND(G15&gt;1959,G15&lt;=1964),VLOOKUP(J15,Masterh!$F$11:$Q$21,7),IF(AND(G15&gt;1964,G15&lt;=1969),VLOOKUP(J15,Masterh!$F$11:$Q$21,6),IF(AND(G15&gt;1969,G15&lt;=1974),VLOOKUP(J15,Masterh!$F$11:$Q$21,5),IF(AND(G15&gt;1974,G15&lt;=1979),VLOOKUP(J15,Masterh!$F$11:$Q$21,4),IF(AND(G15&gt;1979,G15&lt;=1984),VLOOKUP(J15,Masterh!$F$11:$Q$21,3),IF(AND(G15&gt;1984,G15&lt;=1989),VLOOKUP(J15,Masterh!$F$11:$Q$21,2),"SENIOR")))))))))))</f>
        <v>SENIOR</v>
      </c>
      <c r="AN15" s="32" t="str">
        <f>IF(AND(G15&gt;=1920,G15&lt;1940),VLOOKUP(J15,Masterf!$F$11:$Q$21,12),IF(AND(G15&gt;=1940,G15&lt;1945),VLOOKUP(J15,Masterf!$F$11:$Q$21,11),IF(AND(G15&gt;=1945,G15&lt;1950),VLOOKUP(J15,Masterf!$F$11:$Q$21,10),IF(AND(G15&gt;=1950,G15&lt;1955),VLOOKUP(J15,Masterf!$F$11:$Q$21,9),IF(AND(G15&gt;=1955,G15&lt;1960),VLOOKUP(J15,Masterf!$F$11:$Q$21,8),IF(AND(G15&gt;=1960,G15&lt;1965),VLOOKUP(J15,Masterf!$F$11:$Q$21,7),IF(AND(G15&gt;=1965,G15&lt;1970),VLOOKUP(J15,Masterf!$F$11:$Q$21,6),IF(AND(G15&gt;=1970,G15&lt;1975),VLOOKUP(J15,Masterf!$F$11:$Q$21,5),IF(AND(G15&gt;=1975,G15&lt;1980),VLOOKUP(J15,Masterf!$F$11:$Q$21,4),IF(AND(G15&gt;=1980,G15&lt;1985),VLOOKUP(J15,Masterf!$F$11:$Q$21,3),IF(AND(G15&gt;=1985,G15&lt;1990),VLOOKUP(J15,Masterf!$F$11:$Q$21,2),"SENIOR")))))))))))</f>
        <v>SENIOR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</row>
    <row r="16" spans="1:123" s="5" customFormat="1" ht="24.95" customHeight="1" x14ac:dyDescent="0.2">
      <c r="B16" s="120"/>
      <c r="C16" s="121"/>
      <c r="D16" s="122"/>
      <c r="E16" s="135"/>
      <c r="F16" s="136"/>
      <c r="G16" s="125"/>
      <c r="H16" s="137"/>
      <c r="I16" s="135"/>
      <c r="J16" s="157"/>
      <c r="K16" s="128"/>
      <c r="L16" s="129"/>
      <c r="M16" s="129"/>
      <c r="N16" s="130" t="str">
        <f>IF(E16="","",IF(MAXA(K16:M16)&lt;=0,0,MAXA(K16:M16)))</f>
        <v/>
      </c>
      <c r="O16" s="128"/>
      <c r="P16" s="129"/>
      <c r="Q16" s="129"/>
      <c r="R16" s="130" t="str">
        <f>IF(E16="","",IF(MAXA(O16:Q16)&lt;=0,0,MAXA(O16:Q16)))</f>
        <v/>
      </c>
      <c r="S16" s="131" t="str">
        <f>IF(E16="","",IF(OR(N16=0,R16=0),0,N16+R16))</f>
        <v/>
      </c>
      <c r="T16" s="132" t="str">
        <f t="shared" si="15"/>
        <v xml:space="preserve">   </v>
      </c>
      <c r="U16" s="133" t="str">
        <f t="shared" si="16"/>
        <v xml:space="preserve"> </v>
      </c>
      <c r="V16" s="134" t="str">
        <f t="shared" si="17"/>
        <v/>
      </c>
      <c r="W16" s="138" t="str">
        <f>IF(E16="","",V16*VLOOKUP(2024-G16,Masterh!C$17:D$72,2,FALSE))</f>
        <v/>
      </c>
      <c r="Z16" s="32"/>
      <c r="AA16" s="27" t="e">
        <f>IF(E16="H",S16-HLOOKUP(U16,Masterh!$C$1:$DH$9,2,FALSE),S16-HLOOKUP(U16,Masterf!$C$1:$EL$9,2,FALSE))</f>
        <v>#VALUE!</v>
      </c>
      <c r="AB16" s="27" t="e">
        <f>IF(E16="H",S16-HLOOKUP(U16,Masterh!$C$1:$DH$9,3,FALSE),S16-HLOOKUP(U16,Masterf!$C$1:$EL$9,3,FALSE))</f>
        <v>#VALUE!</v>
      </c>
      <c r="AC16" s="27" t="e">
        <f>IF(E16="H",S16-HLOOKUP(U16,Masterh!$C$1:$DH$9,4,FALSE),S16-HLOOKUP(U16,Masterf!$C$1:$EL$9,4,FALSE))</f>
        <v>#VALUE!</v>
      </c>
      <c r="AD16" s="27" t="e">
        <f>IF(E16="H",S16-HLOOKUP(U16,Masterh!$C$1:$DH$9,5,FALSE),S16-HLOOKUP(U16,Masterf!$C$1:$EL$9,5,FALSE))</f>
        <v>#VALUE!</v>
      </c>
      <c r="AE16" s="27" t="e">
        <f>IF(E16="H",S16-HLOOKUP(U16,Masterh!$C$1:$DH$9,6,FALSE),S16-HLOOKUP(U16,Masterf!$C$1:$EL$9,6,FALSE))</f>
        <v>#VALUE!</v>
      </c>
      <c r="AF16" s="27" t="e">
        <f>IF(E16="H",S16-HLOOKUP(U16,Masterh!$C$1:$DH$9,7,FALSE),S16-HLOOKUP(U16,Masterf!$C$1:$EL$9,7,FALSE))</f>
        <v>#VALUE!</v>
      </c>
      <c r="AG16" s="27" t="e">
        <f>IF(E16="H",S16-HLOOKUP(U16,Masterh!$C$1:$DH$9,8,FALSE),S16-HLOOKUP(U16,Masterf!$C$1:$EL$9,8,FALSE))</f>
        <v>#VALUE!</v>
      </c>
      <c r="AH16" s="27" t="e">
        <f>IF(E16="H",S16-HLOOKUP(U16,Masterh!$C$1:$DH$9,9,FALSE),S16-HLOOKUP(U16,Masterf!$C$1:$EL$9,9,FALSE))</f>
        <v>#VALUE!</v>
      </c>
      <c r="AI16" s="43" t="str">
        <f t="shared" si="18"/>
        <v xml:space="preserve"> </v>
      </c>
      <c r="AJ16" s="32"/>
      <c r="AK16" s="44" t="str">
        <f t="shared" si="19"/>
        <v xml:space="preserve"> </v>
      </c>
      <c r="AL16" s="44" t="str">
        <f t="shared" si="20"/>
        <v xml:space="preserve"> </v>
      </c>
      <c r="AM16" s="32" t="str">
        <f>IF(AND(G16&gt;=1921,G16&lt;=1939),VLOOKUP(J16,Masterh!$F$11:$Q$21,12),IF(AND(G16&gt;1939,G16&lt;=1944),VLOOKUP(J16,Masterh!$F$11:$Q$21,11),IF(AND(G16&gt;1944,G16&lt;=1949),VLOOKUP(J16,Masterh!$F$11:$Q$21,10),IF(AND(G16&gt;1949,G16&lt;=1954),VLOOKUP(J16,Masterh!$F$11:$Q$21,9),IF(AND(G16&gt;1954,G16&lt;=1959),VLOOKUP(J16,Masterh!$F$11:$Q$21,8),IF(AND(G16&gt;1959,G16&lt;=1964),VLOOKUP(J16,Masterh!$F$11:$Q$21,7),IF(AND(G16&gt;1964,G16&lt;=1969),VLOOKUP(J16,Masterh!$F$11:$Q$21,6),IF(AND(G16&gt;1969,G16&lt;=1974),VLOOKUP(J16,Masterh!$F$11:$Q$21,5),IF(AND(G16&gt;1974,G16&lt;=1979),VLOOKUP(J16,Masterh!$F$11:$Q$21,4),IF(AND(G16&gt;1979,G16&lt;=1984),VLOOKUP(J16,Masterh!$F$11:$Q$21,3),IF(AND(G16&gt;1984,G16&lt;=1989),VLOOKUP(J16,Masterh!$F$11:$Q$21,2),"SENIOR")))))))))))</f>
        <v>SENIOR</v>
      </c>
      <c r="AN16" s="32" t="str">
        <f>IF(AND(G16&gt;=1920,G16&lt;1940),VLOOKUP(J16,Masterf!$F$11:$Q$21,12),IF(AND(G16&gt;=1940,G16&lt;1945),VLOOKUP(J16,Masterf!$F$11:$Q$21,11),IF(AND(G16&gt;=1945,G16&lt;1950),VLOOKUP(J16,Masterf!$F$11:$Q$21,10),IF(AND(G16&gt;=1950,G16&lt;1955),VLOOKUP(J16,Masterf!$F$11:$Q$21,9),IF(AND(G16&gt;=1955,G16&lt;1960),VLOOKUP(J16,Masterf!$F$11:$Q$21,8),IF(AND(G16&gt;=1960,G16&lt;1965),VLOOKUP(J16,Masterf!$F$11:$Q$21,7),IF(AND(G16&gt;=1965,G16&lt;1970),VLOOKUP(J16,Masterf!$F$11:$Q$21,6),IF(AND(G16&gt;=1970,G16&lt;1975),VLOOKUP(J16,Masterf!$F$11:$Q$21,5),IF(AND(G16&gt;=1975,G16&lt;1980),VLOOKUP(J16,Masterf!$F$11:$Q$21,4),IF(AND(G16&gt;=1980,G16&lt;1985),VLOOKUP(J16,Masterf!$F$11:$Q$21,3),IF(AND(G16&gt;=1985,G16&lt;1990),VLOOKUP(J16,Masterf!$F$11:$Q$21,2),"SENIOR")))))))))))</f>
        <v>SENIOR</v>
      </c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2:123" s="5" customFormat="1" ht="24.95" customHeight="1" x14ac:dyDescent="0.2">
      <c r="B17" s="120"/>
      <c r="C17" s="121"/>
      <c r="D17" s="122"/>
      <c r="E17" s="135"/>
      <c r="F17" s="124"/>
      <c r="G17" s="125"/>
      <c r="H17" s="126"/>
      <c r="I17" s="123"/>
      <c r="J17" s="155"/>
      <c r="K17" s="128"/>
      <c r="L17" s="129"/>
      <c r="M17" s="129"/>
      <c r="N17" s="130" t="str">
        <f t="shared" si="3"/>
        <v/>
      </c>
      <c r="O17" s="128"/>
      <c r="P17" s="129"/>
      <c r="Q17" s="129"/>
      <c r="R17" s="130" t="str">
        <f t="shared" si="4"/>
        <v/>
      </c>
      <c r="S17" s="131" t="str">
        <f t="shared" si="5"/>
        <v/>
      </c>
      <c r="T17" s="132" t="str">
        <f t="shared" si="6"/>
        <v xml:space="preserve">   </v>
      </c>
      <c r="U17" s="133" t="str">
        <f t="shared" si="7"/>
        <v xml:space="preserve"> </v>
      </c>
      <c r="V17" s="134" t="str">
        <f t="shared" si="8"/>
        <v/>
      </c>
      <c r="W17" s="138" t="str">
        <f>IF(E17="","",V17*VLOOKUP(2024-G17,Masterh!C$17:D$72,2,FALSE))</f>
        <v/>
      </c>
      <c r="Z17" s="32"/>
      <c r="AA17" s="27" t="e">
        <f>IF(E17="H",S17-HLOOKUP(U17,Masterh!$C$1:$DH$9,2,FALSE),S17-HLOOKUP(U17,Masterf!$C$1:$EL$9,2,FALSE))</f>
        <v>#VALUE!</v>
      </c>
      <c r="AB17" s="27" t="e">
        <f>IF(E17="H",S17-HLOOKUP(U17,Masterh!$C$1:$DH$9,3,FALSE),S17-HLOOKUP(U17,Masterf!$C$1:$EL$9,3,FALSE))</f>
        <v>#VALUE!</v>
      </c>
      <c r="AC17" s="27" t="e">
        <f>IF(E17="H",S17-HLOOKUP(U17,Masterh!$C$1:$DH$9,4,FALSE),S17-HLOOKUP(U17,Masterf!$C$1:$EL$9,4,FALSE))</f>
        <v>#VALUE!</v>
      </c>
      <c r="AD17" s="27" t="e">
        <f>IF(E17="H",S17-HLOOKUP(U17,Masterh!$C$1:$DH$9,5,FALSE),S17-HLOOKUP(U17,Masterf!$C$1:$EL$9,5,FALSE))</f>
        <v>#VALUE!</v>
      </c>
      <c r="AE17" s="27" t="e">
        <f>IF(E17="H",S17-HLOOKUP(U17,Masterh!$C$1:$DH$9,6,FALSE),S17-HLOOKUP(U17,Masterf!$C$1:$EL$9,6,FALSE))</f>
        <v>#VALUE!</v>
      </c>
      <c r="AF17" s="27" t="e">
        <f>IF(E17="H",S17-HLOOKUP(U17,Masterh!$C$1:$DH$9,7,FALSE),S17-HLOOKUP(U17,Masterf!$C$1:$EL$9,7,FALSE))</f>
        <v>#VALUE!</v>
      </c>
      <c r="AG17" s="27" t="e">
        <f>IF(E17="H",S17-HLOOKUP(U17,Masterh!$C$1:$DH$9,8,FALSE),S17-HLOOKUP(U17,Masterf!$C$1:$EL$9,8,FALSE))</f>
        <v>#VALUE!</v>
      </c>
      <c r="AH17" s="27" t="e">
        <f>IF(E17="H",S17-HLOOKUP(U17,Masterh!$C$1:$DH$9,9,FALSE),S17-HLOOKUP(U17,Masterf!$C$1:$EL$9,9,FALSE))</f>
        <v>#VALUE!</v>
      </c>
      <c r="AI17" s="43" t="str">
        <f t="shared" si="9"/>
        <v xml:space="preserve"> </v>
      </c>
      <c r="AJ17" s="32"/>
      <c r="AK17" s="44" t="str">
        <f t="shared" si="10"/>
        <v xml:space="preserve"> </v>
      </c>
      <c r="AL17" s="44" t="str">
        <f t="shared" si="11"/>
        <v xml:space="preserve"> </v>
      </c>
      <c r="AM17" s="32" t="str">
        <f>IF(AND(G17&gt;=1921,G17&lt;=1939),VLOOKUP(J17,Masterh!$F$11:$Q$21,12),IF(AND(G17&gt;1939,G17&lt;=1944),VLOOKUP(J17,Masterh!$F$11:$Q$21,11),IF(AND(G17&gt;1944,G17&lt;=1949),VLOOKUP(J17,Masterh!$F$11:$Q$21,10),IF(AND(G17&gt;1949,G17&lt;=1954),VLOOKUP(J17,Masterh!$F$11:$Q$21,9),IF(AND(G17&gt;1954,G17&lt;=1959),VLOOKUP(J17,Masterh!$F$11:$Q$21,8),IF(AND(G17&gt;1959,G17&lt;=1964),VLOOKUP(J17,Masterh!$F$11:$Q$21,7),IF(AND(G17&gt;1964,G17&lt;=1969),VLOOKUP(J17,Masterh!$F$11:$Q$21,6),IF(AND(G17&gt;1969,G17&lt;=1974),VLOOKUP(J17,Masterh!$F$11:$Q$21,5),IF(AND(G17&gt;1974,G17&lt;=1979),VLOOKUP(J17,Masterh!$F$11:$Q$21,4),IF(AND(G17&gt;1979,G17&lt;=1984),VLOOKUP(J17,Masterh!$F$11:$Q$21,3),IF(AND(G17&gt;1984,G17&lt;=1989),VLOOKUP(J17,Masterh!$F$11:$Q$21,2),"SENIOR")))))))))))</f>
        <v>SENIOR</v>
      </c>
      <c r="AN17" s="32" t="str">
        <f>IF(AND(G17&gt;=1920,G17&lt;1940),VLOOKUP(J17,Masterf!$F$11:$Q$21,12),IF(AND(G17&gt;=1940,G17&lt;1945),VLOOKUP(J17,Masterf!$F$11:$Q$21,11),IF(AND(G17&gt;=1945,G17&lt;1950),VLOOKUP(J17,Masterf!$F$11:$Q$21,10),IF(AND(G17&gt;=1950,G17&lt;1955),VLOOKUP(J17,Masterf!$F$11:$Q$21,9),IF(AND(G17&gt;=1955,G17&lt;1960),VLOOKUP(J17,Masterf!$F$11:$Q$21,8),IF(AND(G17&gt;=1960,G17&lt;1965),VLOOKUP(J17,Masterf!$F$11:$Q$21,7),IF(AND(G17&gt;=1965,G17&lt;1970),VLOOKUP(J17,Masterf!$F$11:$Q$21,6),IF(AND(G17&gt;=1970,G17&lt;1975),VLOOKUP(J17,Masterf!$F$11:$Q$21,5),IF(AND(G17&gt;=1975,G17&lt;1980),VLOOKUP(J17,Masterf!$F$11:$Q$21,4),IF(AND(G17&gt;=1980,G17&lt;1985),VLOOKUP(J17,Masterf!$F$11:$Q$21,3),IF(AND(G17&gt;=1985,G17&lt;1990),VLOOKUP(J17,Masterf!$F$11:$Q$21,2),"SENIOR")))))))))))</f>
        <v>SENIOR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2:123" s="5" customFormat="1" ht="24.95" customHeight="1" x14ac:dyDescent="0.2">
      <c r="B18" s="120"/>
      <c r="C18" s="121"/>
      <c r="D18" s="122"/>
      <c r="E18" s="135"/>
      <c r="F18" s="136"/>
      <c r="G18" s="125"/>
      <c r="H18" s="137"/>
      <c r="I18" s="135"/>
      <c r="J18" s="157"/>
      <c r="K18" s="128"/>
      <c r="L18" s="129"/>
      <c r="M18" s="129"/>
      <c r="N18" s="130" t="str">
        <f t="shared" ref="N18" si="21">IF(E18="","",IF(MAXA(K18:M18)&lt;=0,0,MAXA(K18:M18)))</f>
        <v/>
      </c>
      <c r="O18" s="128"/>
      <c r="P18" s="129"/>
      <c r="Q18" s="129"/>
      <c r="R18" s="130" t="str">
        <f t="shared" ref="R18" si="22">IF(E18="","",IF(MAXA(O18:Q18)&lt;=0,0,MAXA(O18:Q18)))</f>
        <v/>
      </c>
      <c r="S18" s="131" t="str">
        <f t="shared" ref="S18" si="23">IF(E18="","",IF(OR(N18=0,R18=0),0,N18+R18))</f>
        <v/>
      </c>
      <c r="T18" s="132" t="str">
        <f t="shared" si="6"/>
        <v xml:space="preserve">   </v>
      </c>
      <c r="U18" s="133" t="str">
        <f t="shared" si="7"/>
        <v xml:space="preserve"> </v>
      </c>
      <c r="V18" s="134" t="str">
        <f t="shared" si="8"/>
        <v/>
      </c>
      <c r="W18" s="138" t="str">
        <f>IF(E18="","",V18*VLOOKUP(2024-G18,Masterh!C$17:D$72,2,FALSE))</f>
        <v/>
      </c>
      <c r="Z18" s="32"/>
      <c r="AA18" s="27" t="e">
        <f>IF(E18="H",S18-HLOOKUP(U18,Masterh!$C$1:$DH$9,2,FALSE),S18-HLOOKUP(U18,Masterf!$C$1:$EL$9,2,FALSE))</f>
        <v>#VALUE!</v>
      </c>
      <c r="AB18" s="27" t="e">
        <f>IF(E18="H",S18-HLOOKUP(U18,Masterh!$C$1:$DH$9,3,FALSE),S18-HLOOKUP(U18,Masterf!$C$1:$EL$9,3,FALSE))</f>
        <v>#VALUE!</v>
      </c>
      <c r="AC18" s="27" t="e">
        <f>IF(E18="H",S18-HLOOKUP(U18,Masterh!$C$1:$DH$9,4,FALSE),S18-HLOOKUP(U18,Masterf!$C$1:$EL$9,4,FALSE))</f>
        <v>#VALUE!</v>
      </c>
      <c r="AD18" s="27" t="e">
        <f>IF(E18="H",S18-HLOOKUP(U18,Masterh!$C$1:$DH$9,5,FALSE),S18-HLOOKUP(U18,Masterf!$C$1:$EL$9,5,FALSE))</f>
        <v>#VALUE!</v>
      </c>
      <c r="AE18" s="27" t="e">
        <f>IF(E18="H",S18-HLOOKUP(U18,Masterh!$C$1:$DH$9,6,FALSE),S18-HLOOKUP(U18,Masterf!$C$1:$EL$9,6,FALSE))</f>
        <v>#VALUE!</v>
      </c>
      <c r="AF18" s="27" t="e">
        <f>IF(E18="H",S18-HLOOKUP(U18,Masterh!$C$1:$DH$9,7,FALSE),S18-HLOOKUP(U18,Masterf!$C$1:$EL$9,7,FALSE))</f>
        <v>#VALUE!</v>
      </c>
      <c r="AG18" s="27" t="e">
        <f>IF(E18="H",S18-HLOOKUP(U18,Masterh!$C$1:$DH$9,8,FALSE),S18-HLOOKUP(U18,Masterf!$C$1:$EL$9,8,FALSE))</f>
        <v>#VALUE!</v>
      </c>
      <c r="AH18" s="27" t="e">
        <f>IF(E18="H",S18-HLOOKUP(U18,Masterh!$C$1:$DH$9,9,FALSE),S18-HLOOKUP(U18,Masterf!$C$1:$EL$9,9,FALSE))</f>
        <v>#VALUE!</v>
      </c>
      <c r="AI18" s="43" t="str">
        <f t="shared" ref="AI18:AI28" si="24">IF(E18=0," ",IF(AH18&gt;=0,$AH$5,IF(AG18&gt;=0,$AG$5,IF(AF18&gt;=0,$AF$5,IF(AE18&gt;=0,$AE$5,IF(AD18&gt;=0,$AD$5,IF(AC18&gt;=0,$AC$5,IF(AB18&gt;=0,$AB$5,$AA$5))))))))</f>
        <v xml:space="preserve"> </v>
      </c>
      <c r="AJ18" s="32"/>
      <c r="AK18" s="44" t="str">
        <f t="shared" ref="AK18:AK28" si="25">IF(AI18="","",AI18)</f>
        <v xml:space="preserve"> </v>
      </c>
      <c r="AL18" s="44" t="str">
        <f t="shared" ref="AL18:AL28" si="26">IF(E18=0," ",IF(AH18&gt;=0,AH18,IF(AG18&gt;=0,AG18,IF(AF18&gt;=0,AF18,IF(AE18&gt;=0,AE18,IF(AD18&gt;=0,AD18,IF(AC18&gt;=0,AC18,IF(AB18&gt;=0,AB18,AB18))))))))</f>
        <v xml:space="preserve"> </v>
      </c>
      <c r="AM18" s="32" t="str">
        <f>IF(AND(G18&gt;=1921,G18&lt;=1939),VLOOKUP(J18,Masterh!$F$11:$Q$21,12),IF(AND(G18&gt;1939,G18&lt;=1944),VLOOKUP(J18,Masterh!$F$11:$Q$21,11),IF(AND(G18&gt;1944,G18&lt;=1949),VLOOKUP(J18,Masterh!$F$11:$Q$21,10),IF(AND(G18&gt;1949,G18&lt;=1954),VLOOKUP(J18,Masterh!$F$11:$Q$21,9),IF(AND(G18&gt;1954,G18&lt;=1959),VLOOKUP(J18,Masterh!$F$11:$Q$21,8),IF(AND(G18&gt;1959,G18&lt;=1964),VLOOKUP(J18,Masterh!$F$11:$Q$21,7),IF(AND(G18&gt;1964,G18&lt;=1969),VLOOKUP(J18,Masterh!$F$11:$Q$21,6),IF(AND(G18&gt;1969,G18&lt;=1974),VLOOKUP(J18,Masterh!$F$11:$Q$21,5),IF(AND(G18&gt;1974,G18&lt;=1979),VLOOKUP(J18,Masterh!$F$11:$Q$21,4),IF(AND(G18&gt;1979,G18&lt;=1984),VLOOKUP(J18,Masterh!$F$11:$Q$21,3),IF(AND(G18&gt;1984,G18&lt;=1989),VLOOKUP(J18,Masterh!$F$11:$Q$21,2),"SENIOR")))))))))))</f>
        <v>SENIOR</v>
      </c>
      <c r="AN18" s="32" t="str">
        <f>IF(AND(G18&gt;=1920,G18&lt;1940),VLOOKUP(J18,Masterf!$F$11:$Q$21,12),IF(AND(G18&gt;=1940,G18&lt;1945),VLOOKUP(J18,Masterf!$F$11:$Q$21,11),IF(AND(G18&gt;=1945,G18&lt;1950),VLOOKUP(J18,Masterf!$F$11:$Q$21,10),IF(AND(G18&gt;=1950,G18&lt;1955),VLOOKUP(J18,Masterf!$F$11:$Q$21,9),IF(AND(G18&gt;=1955,G18&lt;1960),VLOOKUP(J18,Masterf!$F$11:$Q$21,8),IF(AND(G18&gt;=1960,G18&lt;1965),VLOOKUP(J18,Masterf!$F$11:$Q$21,7),IF(AND(G18&gt;=1965,G18&lt;1970),VLOOKUP(J18,Masterf!$F$11:$Q$21,6),IF(AND(G18&gt;=1970,G18&lt;1975),VLOOKUP(J18,Masterf!$F$11:$Q$21,5),IF(AND(G18&gt;=1975,G18&lt;1980),VLOOKUP(J18,Masterf!$F$11:$Q$21,4),IF(AND(G18&gt;=1980,G18&lt;1985),VLOOKUP(J18,Masterf!$F$11:$Q$21,3),IF(AND(G18&gt;=1985,G18&lt;1990),VLOOKUP(J18,Masterf!$F$11:$Q$21,2),"SENIOR")))))))))))</f>
        <v>SENIOR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2:123" s="5" customFormat="1" ht="25.5" customHeight="1" x14ac:dyDescent="0.2">
      <c r="B19" s="120"/>
      <c r="C19" s="121"/>
      <c r="D19" s="122"/>
      <c r="E19" s="135"/>
      <c r="F19" s="136"/>
      <c r="G19" s="125"/>
      <c r="H19" s="137"/>
      <c r="I19" s="135"/>
      <c r="J19" s="157"/>
      <c r="K19" s="128"/>
      <c r="L19" s="129"/>
      <c r="M19" s="129"/>
      <c r="N19" s="130" t="str">
        <f>IF(E19="","",IF(MAXA(K19:M19)&lt;=0,0,MAXA(K19:M19)))</f>
        <v/>
      </c>
      <c r="O19" s="128"/>
      <c r="P19" s="129"/>
      <c r="Q19" s="129"/>
      <c r="R19" s="130" t="str">
        <f>IF(E19="","",IF(MAXA(O19:Q19)&lt;=0,0,MAXA(O19:Q19)))</f>
        <v/>
      </c>
      <c r="S19" s="131" t="str">
        <f>IF(E19="","",IF(OR(N19=0,R19=0),0,N19+R19))</f>
        <v/>
      </c>
      <c r="T19" s="132" t="str">
        <f t="shared" si="6"/>
        <v xml:space="preserve">   </v>
      </c>
      <c r="U19" s="133" t="str">
        <f t="shared" si="7"/>
        <v xml:space="preserve"> </v>
      </c>
      <c r="V19" s="134" t="str">
        <f t="shared" si="8"/>
        <v/>
      </c>
      <c r="W19" s="138" t="str">
        <f>IF(E19="","",V19*VLOOKUP(2024-G19,Masterh!C$17:D$72,2,FALSE))</f>
        <v/>
      </c>
      <c r="Z19" s="32"/>
      <c r="AA19" s="27" t="e">
        <f>IF(E19="H",S19-HLOOKUP(U19,Masterh!$C$1:$DH$9,2,FALSE),S19-HLOOKUP(U19,Masterf!$C$1:$EL$9,2,FALSE))</f>
        <v>#VALUE!</v>
      </c>
      <c r="AB19" s="27" t="e">
        <f>IF(E19="H",S19-HLOOKUP(U19,Masterh!$C$1:$DH$9,3,FALSE),S19-HLOOKUP(U19,Masterf!$C$1:$EL$9,3,FALSE))</f>
        <v>#VALUE!</v>
      </c>
      <c r="AC19" s="27" t="e">
        <f>IF(E19="H",S19-HLOOKUP(U19,Masterh!$C$1:$DH$9,4,FALSE),S19-HLOOKUP(U19,Masterf!$C$1:$EL$9,4,FALSE))</f>
        <v>#VALUE!</v>
      </c>
      <c r="AD19" s="27" t="e">
        <f>IF(E19="H",S19-HLOOKUP(U19,Masterh!$C$1:$DH$9,5,FALSE),S19-HLOOKUP(U19,Masterf!$C$1:$EL$9,5,FALSE))</f>
        <v>#VALUE!</v>
      </c>
      <c r="AE19" s="27" t="e">
        <f>IF(E19="H",S19-HLOOKUP(U19,Masterh!$C$1:$DH$9,6,FALSE),S19-HLOOKUP(U19,Masterf!$C$1:$EL$9,6,FALSE))</f>
        <v>#VALUE!</v>
      </c>
      <c r="AF19" s="27" t="e">
        <f>IF(E19="H",S19-HLOOKUP(U19,Masterh!$C$1:$DH$9,7,FALSE),S19-HLOOKUP(U19,Masterf!$C$1:$EL$9,7,FALSE))</f>
        <v>#VALUE!</v>
      </c>
      <c r="AG19" s="27" t="e">
        <f>IF(E19="H",S19-HLOOKUP(U19,Masterh!$C$1:$DH$9,8,FALSE),S19-HLOOKUP(U19,Masterf!$C$1:$EL$9,8,FALSE))</f>
        <v>#VALUE!</v>
      </c>
      <c r="AH19" s="27" t="e">
        <f>IF(E19="H",S19-HLOOKUP(U19,Masterh!$C$1:$DH$9,9,FALSE),S19-HLOOKUP(U19,Masterf!$C$1:$EL$9,9,FALSE))</f>
        <v>#VALUE!</v>
      </c>
      <c r="AI19" s="43" t="str">
        <f t="shared" si="24"/>
        <v xml:space="preserve"> </v>
      </c>
      <c r="AJ19" s="32"/>
      <c r="AK19" s="44" t="str">
        <f t="shared" si="25"/>
        <v xml:space="preserve"> </v>
      </c>
      <c r="AL19" s="44" t="str">
        <f t="shared" si="26"/>
        <v xml:space="preserve"> </v>
      </c>
      <c r="AM19" s="32" t="str">
        <f>IF(AND(G19&gt;=1921,G19&lt;=1939),VLOOKUP(J19,Masterh!$F$11:$Q$21,12),IF(AND(G19&gt;1939,G19&lt;=1944),VLOOKUP(J19,Masterh!$F$11:$Q$21,11),IF(AND(G19&gt;1944,G19&lt;=1949),VLOOKUP(J19,Masterh!$F$11:$Q$21,10),IF(AND(G19&gt;1949,G19&lt;=1954),VLOOKUP(J19,Masterh!$F$11:$Q$21,9),IF(AND(G19&gt;1954,G19&lt;=1959),VLOOKUP(J19,Masterh!$F$11:$Q$21,8),IF(AND(G19&gt;1959,G19&lt;=1964),VLOOKUP(J19,Masterh!$F$11:$Q$21,7),IF(AND(G19&gt;1964,G19&lt;=1969),VLOOKUP(J19,Masterh!$F$11:$Q$21,6),IF(AND(G19&gt;1969,G19&lt;=1974),VLOOKUP(J19,Masterh!$F$11:$Q$21,5),IF(AND(G19&gt;1974,G19&lt;=1979),VLOOKUP(J19,Masterh!$F$11:$Q$21,4),IF(AND(G19&gt;1979,G19&lt;=1984),VLOOKUP(J19,Masterh!$F$11:$Q$21,3),IF(AND(G19&gt;1984,G19&lt;=1989),VLOOKUP(J19,Masterh!$F$11:$Q$21,2),"SENIOR")))))))))))</f>
        <v>SENIOR</v>
      </c>
      <c r="AN19" s="32" t="str">
        <f>IF(AND(G19&gt;=1920,G19&lt;1940),VLOOKUP(J19,Masterf!$F$11:$Q$21,12),IF(AND(G19&gt;=1940,G19&lt;1945),VLOOKUP(J19,Masterf!$F$11:$Q$21,11),IF(AND(G19&gt;=1945,G19&lt;1950),VLOOKUP(J19,Masterf!$F$11:$Q$21,10),IF(AND(G19&gt;=1950,G19&lt;1955),VLOOKUP(J19,Masterf!$F$11:$Q$21,9),IF(AND(G19&gt;=1955,G19&lt;1960),VLOOKUP(J19,Masterf!$F$11:$Q$21,8),IF(AND(G19&gt;=1960,G19&lt;1965),VLOOKUP(J19,Masterf!$F$11:$Q$21,7),IF(AND(G19&gt;=1965,G19&lt;1970),VLOOKUP(J19,Masterf!$F$11:$Q$21,6),IF(AND(G19&gt;=1970,G19&lt;1975),VLOOKUP(J19,Masterf!$F$11:$Q$21,5),IF(AND(G19&gt;=1975,G19&lt;1980),VLOOKUP(J19,Masterf!$F$11:$Q$21,4),IF(AND(G19&gt;=1980,G19&lt;1985),VLOOKUP(J19,Masterf!$F$11:$Q$21,3),IF(AND(G19&gt;=1985,G19&lt;1990),VLOOKUP(J19,Masterf!$F$11:$Q$21,2),"SENIOR")))))))))))</f>
        <v>SENIOR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2:123" s="5" customFormat="1" ht="24.95" customHeight="1" x14ac:dyDescent="0.2">
      <c r="B20" s="120"/>
      <c r="C20" s="121"/>
      <c r="D20" s="122"/>
      <c r="E20" s="135"/>
      <c r="F20" s="136"/>
      <c r="G20" s="125"/>
      <c r="H20" s="137"/>
      <c r="I20" s="135"/>
      <c r="J20" s="157"/>
      <c r="K20" s="128"/>
      <c r="L20" s="129"/>
      <c r="M20" s="129"/>
      <c r="N20" s="130" t="str">
        <f>IF(E20="","",IF(MAXA(K20:M20)&lt;=0,0,MAXA(K20:M20)))</f>
        <v/>
      </c>
      <c r="O20" s="128"/>
      <c r="P20" s="129"/>
      <c r="Q20" s="129"/>
      <c r="R20" s="130" t="str">
        <f>IF(E20="","",IF(MAXA(O20:Q20)&lt;=0,0,MAXA(O20:Q20)))</f>
        <v/>
      </c>
      <c r="S20" s="131" t="str">
        <f>IF(E20="","",IF(OR(N20=0,R20=0),0,N20+R20))</f>
        <v/>
      </c>
      <c r="T20" s="132" t="str">
        <f t="shared" si="6"/>
        <v xml:space="preserve">   </v>
      </c>
      <c r="U20" s="133" t="str">
        <f t="shared" si="7"/>
        <v xml:space="preserve"> </v>
      </c>
      <c r="V20" s="134" t="str">
        <f t="shared" si="8"/>
        <v/>
      </c>
      <c r="W20" s="138" t="str">
        <f>IF(E20="","",V20*VLOOKUP(2024-G20,Masterh!C$17:D$72,2,FALSE))</f>
        <v/>
      </c>
      <c r="Z20" s="32"/>
      <c r="AA20" s="27" t="e">
        <f>IF(E20="H",S20-HLOOKUP(U20,Masterh!$C$1:$DH$9,2,FALSE),S20-HLOOKUP(U20,Masterf!$C$1:$EL$9,2,FALSE))</f>
        <v>#VALUE!</v>
      </c>
      <c r="AB20" s="27" t="e">
        <f>IF(E20="H",S20-HLOOKUP(U20,Masterh!$C$1:$DH$9,3,FALSE),S20-HLOOKUP(U20,Masterf!$C$1:$EL$9,3,FALSE))</f>
        <v>#VALUE!</v>
      </c>
      <c r="AC20" s="27" t="e">
        <f>IF(E20="H",S20-HLOOKUP(U20,Masterh!$C$1:$DH$9,4,FALSE),S20-HLOOKUP(U20,Masterf!$C$1:$EL$9,4,FALSE))</f>
        <v>#VALUE!</v>
      </c>
      <c r="AD20" s="27" t="e">
        <f>IF(E20="H",S20-HLOOKUP(U20,Masterh!$C$1:$DH$9,5,FALSE),S20-HLOOKUP(U20,Masterf!$C$1:$EL$9,5,FALSE))</f>
        <v>#VALUE!</v>
      </c>
      <c r="AE20" s="27" t="e">
        <f>IF(E20="H",S20-HLOOKUP(U20,Masterh!$C$1:$DH$9,6,FALSE),S20-HLOOKUP(U20,Masterf!$C$1:$EL$9,6,FALSE))</f>
        <v>#VALUE!</v>
      </c>
      <c r="AF20" s="27" t="e">
        <f>IF(E20="H",S20-HLOOKUP(U20,Masterh!$C$1:$DH$9,7,FALSE),S20-HLOOKUP(U20,Masterf!$C$1:$EL$9,7,FALSE))</f>
        <v>#VALUE!</v>
      </c>
      <c r="AG20" s="27" t="e">
        <f>IF(E20="H",S20-HLOOKUP(U20,Masterh!$C$1:$DH$9,8,FALSE),S20-HLOOKUP(U20,Masterf!$C$1:$EL$9,8,FALSE))</f>
        <v>#VALUE!</v>
      </c>
      <c r="AH20" s="27" t="e">
        <f>IF(E20="H",S20-HLOOKUP(U20,Masterh!$C$1:$DH$9,9,FALSE),S20-HLOOKUP(U20,Masterf!$C$1:$EL$9,9,FALSE))</f>
        <v>#VALUE!</v>
      </c>
      <c r="AI20" s="43" t="str">
        <f t="shared" si="24"/>
        <v xml:space="preserve"> </v>
      </c>
      <c r="AJ20" s="32"/>
      <c r="AK20" s="44" t="str">
        <f t="shared" si="25"/>
        <v xml:space="preserve"> </v>
      </c>
      <c r="AL20" s="44" t="str">
        <f t="shared" si="26"/>
        <v xml:space="preserve"> </v>
      </c>
      <c r="AM20" s="32" t="str">
        <f>IF(AND(G20&gt;=1921,G20&lt;=1939),VLOOKUP(J20,Masterh!$F$11:$Q$21,12),IF(AND(G20&gt;1939,G20&lt;=1944),VLOOKUP(J20,Masterh!$F$11:$Q$21,11),IF(AND(G20&gt;1944,G20&lt;=1949),VLOOKUP(J20,Masterh!$F$11:$Q$21,10),IF(AND(G20&gt;1949,G20&lt;=1954),VLOOKUP(J20,Masterh!$F$11:$Q$21,9),IF(AND(G20&gt;1954,G20&lt;=1959),VLOOKUP(J20,Masterh!$F$11:$Q$21,8),IF(AND(G20&gt;1959,G20&lt;=1964),VLOOKUP(J20,Masterh!$F$11:$Q$21,7),IF(AND(G20&gt;1964,G20&lt;=1969),VLOOKUP(J20,Masterh!$F$11:$Q$21,6),IF(AND(G20&gt;1969,G20&lt;=1974),VLOOKUP(J20,Masterh!$F$11:$Q$21,5),IF(AND(G20&gt;1974,G20&lt;=1979),VLOOKUP(J20,Masterh!$F$11:$Q$21,4),IF(AND(G20&gt;1979,G20&lt;=1984),VLOOKUP(J20,Masterh!$F$11:$Q$21,3),IF(AND(G20&gt;1984,G20&lt;=1989),VLOOKUP(J20,Masterh!$F$11:$Q$21,2),"SENIOR")))))))))))</f>
        <v>SENIOR</v>
      </c>
      <c r="AN20" s="32" t="str">
        <f>IF(AND(G20&gt;=1920,G20&lt;1940),VLOOKUP(J20,Masterf!$F$11:$Q$21,12),IF(AND(G20&gt;=1940,G20&lt;1945),VLOOKUP(J20,Masterf!$F$11:$Q$21,11),IF(AND(G20&gt;=1945,G20&lt;1950),VLOOKUP(J20,Masterf!$F$11:$Q$21,10),IF(AND(G20&gt;=1950,G20&lt;1955),VLOOKUP(J20,Masterf!$F$11:$Q$21,9),IF(AND(G20&gt;=1955,G20&lt;1960),VLOOKUP(J20,Masterf!$F$11:$Q$21,8),IF(AND(G20&gt;=1960,G20&lt;1965),VLOOKUP(J20,Masterf!$F$11:$Q$21,7),IF(AND(G20&gt;=1965,G20&lt;1970),VLOOKUP(J20,Masterf!$F$11:$Q$21,6),IF(AND(G20&gt;=1970,G20&lt;1975),VLOOKUP(J20,Masterf!$F$11:$Q$21,5),IF(AND(G20&gt;=1975,G20&lt;1980),VLOOKUP(J20,Masterf!$F$11:$Q$21,4),IF(AND(G20&gt;=1980,G20&lt;1985),VLOOKUP(J20,Masterf!$F$11:$Q$21,3),IF(AND(G20&gt;=1985,G20&lt;1990),VLOOKUP(J20,Masterf!$F$11:$Q$21,2),"SENIOR")))))))))))</f>
        <v>SENIOR</v>
      </c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2:123" s="5" customFormat="1" ht="24.95" customHeight="1" x14ac:dyDescent="0.2">
      <c r="B21" s="120"/>
      <c r="C21" s="121"/>
      <c r="D21" s="122"/>
      <c r="E21" s="135"/>
      <c r="F21" s="136"/>
      <c r="G21" s="125"/>
      <c r="H21" s="137"/>
      <c r="I21" s="135"/>
      <c r="J21" s="157"/>
      <c r="K21" s="128"/>
      <c r="L21" s="129"/>
      <c r="M21" s="129"/>
      <c r="N21" s="130" t="str">
        <f t="shared" ref="N21:N28" si="27">IF(E21="","",IF(MAXA(K21:M21)&lt;=0,0,MAXA(K21:M21)))</f>
        <v/>
      </c>
      <c r="O21" s="128"/>
      <c r="P21" s="129"/>
      <c r="Q21" s="129"/>
      <c r="R21" s="130" t="str">
        <f t="shared" ref="R21:R28" si="28">IF(E21="","",IF(MAXA(O21:Q21)&lt;=0,0,MAXA(O21:Q21)))</f>
        <v/>
      </c>
      <c r="S21" s="131" t="str">
        <f t="shared" ref="S21:S28" si="29">IF(E21="","",IF(OR(N21=0,R21=0),0,N21+R21))</f>
        <v/>
      </c>
      <c r="T21" s="132" t="str">
        <f t="shared" si="6"/>
        <v xml:space="preserve">   </v>
      </c>
      <c r="U21" s="133" t="str">
        <f t="shared" si="7"/>
        <v xml:space="preserve"> </v>
      </c>
      <c r="V21" s="134" t="str">
        <f t="shared" si="8"/>
        <v/>
      </c>
      <c r="W21" s="138" t="str">
        <f>IF(E21="","",V21*VLOOKUP(2024-G21,Masterh!C$17:D$72,2,FALSE))</f>
        <v/>
      </c>
      <c r="Z21" s="32"/>
      <c r="AA21" s="27" t="e">
        <f>IF(E21="H",S21-HLOOKUP(U21,Masterh!$C$1:$DH$9,2,FALSE),S21-HLOOKUP(U21,Masterf!$C$1:$EL$9,2,FALSE))</f>
        <v>#VALUE!</v>
      </c>
      <c r="AB21" s="27" t="e">
        <f>IF(E21="H",S21-HLOOKUP(U21,Masterh!$C$1:$DH$9,3,FALSE),S21-HLOOKUP(U21,Masterf!$C$1:$EL$9,3,FALSE))</f>
        <v>#VALUE!</v>
      </c>
      <c r="AC21" s="27" t="e">
        <f>IF(E21="H",S21-HLOOKUP(U21,Masterh!$C$1:$DH$9,4,FALSE),S21-HLOOKUP(U21,Masterf!$C$1:$EL$9,4,FALSE))</f>
        <v>#VALUE!</v>
      </c>
      <c r="AD21" s="27" t="e">
        <f>IF(E21="H",S21-HLOOKUP(U21,Masterh!$C$1:$DH$9,5,FALSE),S21-HLOOKUP(U21,Masterf!$C$1:$EL$9,5,FALSE))</f>
        <v>#VALUE!</v>
      </c>
      <c r="AE21" s="27" t="e">
        <f>IF(E21="H",S21-HLOOKUP(U21,Masterh!$C$1:$DH$9,6,FALSE),S21-HLOOKUP(U21,Masterf!$C$1:$EL$9,6,FALSE))</f>
        <v>#VALUE!</v>
      </c>
      <c r="AF21" s="27" t="e">
        <f>IF(E21="H",S21-HLOOKUP(U21,Masterh!$C$1:$DH$9,7,FALSE),S21-HLOOKUP(U21,Masterf!$C$1:$EL$9,7,FALSE))</f>
        <v>#VALUE!</v>
      </c>
      <c r="AG21" s="27" t="e">
        <f>IF(E21="H",S21-HLOOKUP(U21,Masterh!$C$1:$DH$9,8,FALSE),S21-HLOOKUP(U21,Masterf!$C$1:$EL$9,8,FALSE))</f>
        <v>#VALUE!</v>
      </c>
      <c r="AH21" s="27" t="e">
        <f>IF(E21="H",S21-HLOOKUP(U21,Masterh!$C$1:$DH$9,9,FALSE),S21-HLOOKUP(U21,Masterf!$C$1:$EL$9,9,FALSE))</f>
        <v>#VALUE!</v>
      </c>
      <c r="AI21" s="43" t="str">
        <f t="shared" si="24"/>
        <v xml:space="preserve"> </v>
      </c>
      <c r="AJ21" s="32"/>
      <c r="AK21" s="44" t="str">
        <f t="shared" si="25"/>
        <v xml:space="preserve"> </v>
      </c>
      <c r="AL21" s="44" t="str">
        <f t="shared" si="26"/>
        <v xml:space="preserve"> </v>
      </c>
      <c r="AM21" s="32" t="str">
        <f>IF(AND(G21&gt;=1921,G21&lt;=1939),VLOOKUP(J21,Masterh!$F$11:$Q$21,12),IF(AND(G21&gt;1939,G21&lt;=1944),VLOOKUP(J21,Masterh!$F$11:$Q$21,11),IF(AND(G21&gt;1944,G21&lt;=1949),VLOOKUP(J21,Masterh!$F$11:$Q$21,10),IF(AND(G21&gt;1949,G21&lt;=1954),VLOOKUP(J21,Masterh!$F$11:$Q$21,9),IF(AND(G21&gt;1954,G21&lt;=1959),VLOOKUP(J21,Masterh!$F$11:$Q$21,8),IF(AND(G21&gt;1959,G21&lt;=1964),VLOOKUP(J21,Masterh!$F$11:$Q$21,7),IF(AND(G21&gt;1964,G21&lt;=1969),VLOOKUP(J21,Masterh!$F$11:$Q$21,6),IF(AND(G21&gt;1969,G21&lt;=1974),VLOOKUP(J21,Masterh!$F$11:$Q$21,5),IF(AND(G21&gt;1974,G21&lt;=1979),VLOOKUP(J21,Masterh!$F$11:$Q$21,4),IF(AND(G21&gt;1979,G21&lt;=1984),VLOOKUP(J21,Masterh!$F$11:$Q$21,3),IF(AND(G21&gt;1984,G21&lt;=1989),VLOOKUP(J21,Masterh!$F$11:$Q$21,2),"SENIOR")))))))))))</f>
        <v>SENIOR</v>
      </c>
      <c r="AN21" s="32" t="str">
        <f>IF(AND(G21&gt;=1920,G21&lt;1940),VLOOKUP(J21,Masterf!$F$11:$Q$21,12),IF(AND(G21&gt;=1940,G21&lt;1945),VLOOKUP(J21,Masterf!$F$11:$Q$21,11),IF(AND(G21&gt;=1945,G21&lt;1950),VLOOKUP(J21,Masterf!$F$11:$Q$21,10),IF(AND(G21&gt;=1950,G21&lt;1955),VLOOKUP(J21,Masterf!$F$11:$Q$21,9),IF(AND(G21&gt;=1955,G21&lt;1960),VLOOKUP(J21,Masterf!$F$11:$Q$21,8),IF(AND(G21&gt;=1960,G21&lt;1965),VLOOKUP(J21,Masterf!$F$11:$Q$21,7),IF(AND(G21&gt;=1965,G21&lt;1970),VLOOKUP(J21,Masterf!$F$11:$Q$21,6),IF(AND(G21&gt;=1970,G21&lt;1975),VLOOKUP(J21,Masterf!$F$11:$Q$21,5),IF(AND(G21&gt;=1975,G21&lt;1980),VLOOKUP(J21,Masterf!$F$11:$Q$21,4),IF(AND(G21&gt;=1980,G21&lt;1985),VLOOKUP(J21,Masterf!$F$11:$Q$21,3),IF(AND(G21&gt;=1985,G21&lt;1990),VLOOKUP(J21,Masterf!$F$11:$Q$21,2),"SENIOR")))))))))))</f>
        <v>SENIOR</v>
      </c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2:123" s="5" customFormat="1" ht="24.95" customHeight="1" x14ac:dyDescent="0.2">
      <c r="B22" s="120"/>
      <c r="C22" s="121"/>
      <c r="D22" s="122"/>
      <c r="E22" s="135"/>
      <c r="F22" s="136"/>
      <c r="G22" s="125"/>
      <c r="H22" s="137"/>
      <c r="I22" s="135"/>
      <c r="J22" s="157"/>
      <c r="K22" s="128"/>
      <c r="L22" s="129"/>
      <c r="M22" s="129"/>
      <c r="N22" s="130" t="str">
        <f t="shared" si="27"/>
        <v/>
      </c>
      <c r="O22" s="128"/>
      <c r="P22" s="129"/>
      <c r="Q22" s="129"/>
      <c r="R22" s="130" t="str">
        <f t="shared" si="28"/>
        <v/>
      </c>
      <c r="S22" s="131" t="str">
        <f t="shared" si="29"/>
        <v/>
      </c>
      <c r="T22" s="132" t="str">
        <f t="shared" si="6"/>
        <v xml:space="preserve">   </v>
      </c>
      <c r="U22" s="133" t="str">
        <f t="shared" si="7"/>
        <v xml:space="preserve"> </v>
      </c>
      <c r="V22" s="134" t="str">
        <f t="shared" si="8"/>
        <v/>
      </c>
      <c r="W22" s="138" t="str">
        <f>IF(E22="","",V22*VLOOKUP(2024-G22,Masterh!C$17:D$72,2,FALSE))</f>
        <v/>
      </c>
      <c r="Z22" s="32"/>
      <c r="AA22" s="27" t="e">
        <f>IF(E22="H",S22-HLOOKUP(U22,Masterh!$C$1:$DH$9,2,FALSE),S22-HLOOKUP(U22,Masterf!$C$1:$EL$9,2,FALSE))</f>
        <v>#VALUE!</v>
      </c>
      <c r="AB22" s="27" t="e">
        <f>IF(E22="H",S22-HLOOKUP(U22,Masterh!$C$1:$DH$9,3,FALSE),S22-HLOOKUP(U22,Masterf!$C$1:$EL$9,3,FALSE))</f>
        <v>#VALUE!</v>
      </c>
      <c r="AC22" s="27" t="e">
        <f>IF(E22="H",S22-HLOOKUP(U22,Masterh!$C$1:$DH$9,4,FALSE),S22-HLOOKUP(U22,Masterf!$C$1:$EL$9,4,FALSE))</f>
        <v>#VALUE!</v>
      </c>
      <c r="AD22" s="27" t="e">
        <f>IF(E22="H",S22-HLOOKUP(U22,Masterh!$C$1:$DH$9,5,FALSE),S22-HLOOKUP(U22,Masterf!$C$1:$EL$9,5,FALSE))</f>
        <v>#VALUE!</v>
      </c>
      <c r="AE22" s="27" t="e">
        <f>IF(E22="H",S22-HLOOKUP(U22,Masterh!$C$1:$DH$9,6,FALSE),S22-HLOOKUP(U22,Masterf!$C$1:$EL$9,6,FALSE))</f>
        <v>#VALUE!</v>
      </c>
      <c r="AF22" s="27" t="e">
        <f>IF(E22="H",S22-HLOOKUP(U22,Masterh!$C$1:$DH$9,7,FALSE),S22-HLOOKUP(U22,Masterf!$C$1:$EL$9,7,FALSE))</f>
        <v>#VALUE!</v>
      </c>
      <c r="AG22" s="27" t="e">
        <f>IF(E22="H",S22-HLOOKUP(U22,Masterh!$C$1:$DH$9,8,FALSE),S22-HLOOKUP(U22,Masterf!$C$1:$EL$9,8,FALSE))</f>
        <v>#VALUE!</v>
      </c>
      <c r="AH22" s="27" t="e">
        <f>IF(E22="H",S22-HLOOKUP(U22,Masterh!$C$1:$DH$9,9,FALSE),S22-HLOOKUP(U22,Masterf!$C$1:$EL$9,9,FALSE))</f>
        <v>#VALUE!</v>
      </c>
      <c r="AI22" s="43" t="str">
        <f t="shared" si="24"/>
        <v xml:space="preserve"> </v>
      </c>
      <c r="AJ22" s="32"/>
      <c r="AK22" s="44" t="str">
        <f t="shared" si="25"/>
        <v xml:space="preserve"> </v>
      </c>
      <c r="AL22" s="44" t="str">
        <f t="shared" si="26"/>
        <v xml:space="preserve"> </v>
      </c>
      <c r="AM22" s="32" t="str">
        <f>IF(AND(G22&gt;=1921,G22&lt;=1939),VLOOKUP(J22,Masterh!$F$11:$Q$21,12),IF(AND(G22&gt;1939,G22&lt;=1944),VLOOKUP(J22,Masterh!$F$11:$Q$21,11),IF(AND(G22&gt;1944,G22&lt;=1949),VLOOKUP(J22,Masterh!$F$11:$Q$21,10),IF(AND(G22&gt;1949,G22&lt;=1954),VLOOKUP(J22,Masterh!$F$11:$Q$21,9),IF(AND(G22&gt;1954,G22&lt;=1959),VLOOKUP(J22,Masterh!$F$11:$Q$21,8),IF(AND(G22&gt;1959,G22&lt;=1964),VLOOKUP(J22,Masterh!$F$11:$Q$21,7),IF(AND(G22&gt;1964,G22&lt;=1969),VLOOKUP(J22,Masterh!$F$11:$Q$21,6),IF(AND(G22&gt;1969,G22&lt;=1974),VLOOKUP(J22,Masterh!$F$11:$Q$21,5),IF(AND(G22&gt;1974,G22&lt;=1979),VLOOKUP(J22,Masterh!$F$11:$Q$21,4),IF(AND(G22&gt;1979,G22&lt;=1984),VLOOKUP(J22,Masterh!$F$11:$Q$21,3),IF(AND(G22&gt;1984,G22&lt;=1989),VLOOKUP(J22,Masterh!$F$11:$Q$21,2),"SENIOR")))))))))))</f>
        <v>SENIOR</v>
      </c>
      <c r="AN22" s="32" t="str">
        <f>IF(AND(G22&gt;=1920,G22&lt;1940),VLOOKUP(J22,Masterf!$F$11:$Q$21,12),IF(AND(G22&gt;=1940,G22&lt;1945),VLOOKUP(J22,Masterf!$F$11:$Q$21,11),IF(AND(G22&gt;=1945,G22&lt;1950),VLOOKUP(J22,Masterf!$F$11:$Q$21,10),IF(AND(G22&gt;=1950,G22&lt;1955),VLOOKUP(J22,Masterf!$F$11:$Q$21,9),IF(AND(G22&gt;=1955,G22&lt;1960),VLOOKUP(J22,Masterf!$F$11:$Q$21,8),IF(AND(G22&gt;=1960,G22&lt;1965),VLOOKUP(J22,Masterf!$F$11:$Q$21,7),IF(AND(G22&gt;=1965,G22&lt;1970),VLOOKUP(J22,Masterf!$F$11:$Q$21,6),IF(AND(G22&gt;=1970,G22&lt;1975),VLOOKUP(J22,Masterf!$F$11:$Q$21,5),IF(AND(G22&gt;=1975,G22&lt;1980),VLOOKUP(J22,Masterf!$F$11:$Q$21,4),IF(AND(G22&gt;=1980,G22&lt;1985),VLOOKUP(J22,Masterf!$F$11:$Q$21,3),IF(AND(G22&gt;=1985,G22&lt;1990),VLOOKUP(J22,Masterf!$F$11:$Q$21,2),"SENIOR")))))))))))</f>
        <v>SENIOR</v>
      </c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2:123" s="5" customFormat="1" ht="24.95" customHeight="1" x14ac:dyDescent="0.2">
      <c r="B23" s="120"/>
      <c r="C23" s="121"/>
      <c r="D23" s="122"/>
      <c r="E23" s="135"/>
      <c r="F23" s="136"/>
      <c r="G23" s="125"/>
      <c r="H23" s="137"/>
      <c r="I23" s="135"/>
      <c r="J23" s="157"/>
      <c r="K23" s="128"/>
      <c r="L23" s="129"/>
      <c r="M23" s="129"/>
      <c r="N23" s="130" t="str">
        <f t="shared" si="27"/>
        <v/>
      </c>
      <c r="O23" s="128"/>
      <c r="P23" s="129"/>
      <c r="Q23" s="129"/>
      <c r="R23" s="130" t="str">
        <f t="shared" si="28"/>
        <v/>
      </c>
      <c r="S23" s="131" t="str">
        <f t="shared" si="29"/>
        <v/>
      </c>
      <c r="T23" s="132" t="str">
        <f t="shared" si="6"/>
        <v xml:space="preserve">   </v>
      </c>
      <c r="U23" s="133" t="str">
        <f t="shared" si="7"/>
        <v xml:space="preserve"> </v>
      </c>
      <c r="V23" s="134" t="str">
        <f t="shared" si="8"/>
        <v/>
      </c>
      <c r="W23" s="138" t="str">
        <f>IF(E23="","",V23*VLOOKUP(2024-G23,Masterh!C$17:D$72,2,FALSE))</f>
        <v/>
      </c>
      <c r="Z23" s="32"/>
      <c r="AA23" s="27" t="e">
        <f>IF(E23="H",S23-HLOOKUP(U23,Masterh!$C$1:$DH$9,2,FALSE),S23-HLOOKUP(U23,Masterf!$C$1:$EL$9,2,FALSE))</f>
        <v>#VALUE!</v>
      </c>
      <c r="AB23" s="27" t="e">
        <f>IF(E23="H",S23-HLOOKUP(U23,Masterh!$C$1:$DH$9,3,FALSE),S23-HLOOKUP(U23,Masterf!$C$1:$EL$9,3,FALSE))</f>
        <v>#VALUE!</v>
      </c>
      <c r="AC23" s="27" t="e">
        <f>IF(E23="H",S23-HLOOKUP(U23,Masterh!$C$1:$DH$9,4,FALSE),S23-HLOOKUP(U23,Masterf!$C$1:$EL$9,4,FALSE))</f>
        <v>#VALUE!</v>
      </c>
      <c r="AD23" s="27" t="e">
        <f>IF(E23="H",S23-HLOOKUP(U23,Masterh!$C$1:$DH$9,5,FALSE),S23-HLOOKUP(U23,Masterf!$C$1:$EL$9,5,FALSE))</f>
        <v>#VALUE!</v>
      </c>
      <c r="AE23" s="27" t="e">
        <f>IF(E23="H",S23-HLOOKUP(U23,Masterh!$C$1:$DH$9,6,FALSE),S23-HLOOKUP(U23,Masterf!$C$1:$EL$9,6,FALSE))</f>
        <v>#VALUE!</v>
      </c>
      <c r="AF23" s="27" t="e">
        <f>IF(E23="H",S23-HLOOKUP(U23,Masterh!$C$1:$DH$9,7,FALSE),S23-HLOOKUP(U23,Masterf!$C$1:$EL$9,7,FALSE))</f>
        <v>#VALUE!</v>
      </c>
      <c r="AG23" s="27" t="e">
        <f>IF(E23="H",S23-HLOOKUP(U23,Masterh!$C$1:$DH$9,8,FALSE),S23-HLOOKUP(U23,Masterf!$C$1:$EL$9,8,FALSE))</f>
        <v>#VALUE!</v>
      </c>
      <c r="AH23" s="27" t="e">
        <f>IF(E23="H",S23-HLOOKUP(U23,Masterh!$C$1:$DH$9,9,FALSE),S23-HLOOKUP(U23,Masterf!$C$1:$EL$9,9,FALSE))</f>
        <v>#VALUE!</v>
      </c>
      <c r="AI23" s="43" t="str">
        <f t="shared" si="24"/>
        <v xml:space="preserve"> </v>
      </c>
      <c r="AJ23" s="32"/>
      <c r="AK23" s="44" t="str">
        <f t="shared" si="25"/>
        <v xml:space="preserve"> </v>
      </c>
      <c r="AL23" s="44" t="str">
        <f t="shared" si="26"/>
        <v xml:space="preserve"> </v>
      </c>
      <c r="AM23" s="32" t="str">
        <f>IF(AND(G23&gt;=1921,G23&lt;=1939),VLOOKUP(J23,Masterh!$F$11:$Q$21,12),IF(AND(G23&gt;1939,G23&lt;=1944),VLOOKUP(J23,Masterh!$F$11:$Q$21,11),IF(AND(G23&gt;1944,G23&lt;=1949),VLOOKUP(J23,Masterh!$F$11:$Q$21,10),IF(AND(G23&gt;1949,G23&lt;=1954),VLOOKUP(J23,Masterh!$F$11:$Q$21,9),IF(AND(G23&gt;1954,G23&lt;=1959),VLOOKUP(J23,Masterh!$F$11:$Q$21,8),IF(AND(G23&gt;1959,G23&lt;=1964),VLOOKUP(J23,Masterh!$F$11:$Q$21,7),IF(AND(G23&gt;1964,G23&lt;=1969),VLOOKUP(J23,Masterh!$F$11:$Q$21,6),IF(AND(G23&gt;1969,G23&lt;=1974),VLOOKUP(J23,Masterh!$F$11:$Q$21,5),IF(AND(G23&gt;1974,G23&lt;=1979),VLOOKUP(J23,Masterh!$F$11:$Q$21,4),IF(AND(G23&gt;1979,G23&lt;=1984),VLOOKUP(J23,Masterh!$F$11:$Q$21,3),IF(AND(G23&gt;1984,G23&lt;=1989),VLOOKUP(J23,Masterh!$F$11:$Q$21,2),"SENIOR")))))))))))</f>
        <v>SENIOR</v>
      </c>
      <c r="AN23" s="32" t="str">
        <f>IF(AND(G23&gt;=1920,G23&lt;1940),VLOOKUP(J23,Masterf!$F$11:$Q$21,12),IF(AND(G23&gt;=1940,G23&lt;1945),VLOOKUP(J23,Masterf!$F$11:$Q$21,11),IF(AND(G23&gt;=1945,G23&lt;1950),VLOOKUP(J23,Masterf!$F$11:$Q$21,10),IF(AND(G23&gt;=1950,G23&lt;1955),VLOOKUP(J23,Masterf!$F$11:$Q$21,9),IF(AND(G23&gt;=1955,G23&lt;1960),VLOOKUP(J23,Masterf!$F$11:$Q$21,8),IF(AND(G23&gt;=1960,G23&lt;1965),VLOOKUP(J23,Masterf!$F$11:$Q$21,7),IF(AND(G23&gt;=1965,G23&lt;1970),VLOOKUP(J23,Masterf!$F$11:$Q$21,6),IF(AND(G23&gt;=1970,G23&lt;1975),VLOOKUP(J23,Masterf!$F$11:$Q$21,5),IF(AND(G23&gt;=1975,G23&lt;1980),VLOOKUP(J23,Masterf!$F$11:$Q$21,4),IF(AND(G23&gt;=1980,G23&lt;1985),VLOOKUP(J23,Masterf!$F$11:$Q$21,3),IF(AND(G23&gt;=1985,G23&lt;1990),VLOOKUP(J23,Masterf!$F$11:$Q$21,2),"SENIOR")))))))))))</f>
        <v>SENIOR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2:123" s="5" customFormat="1" ht="24.95" customHeight="1" x14ac:dyDescent="0.2">
      <c r="B24" s="120"/>
      <c r="C24" s="121"/>
      <c r="D24" s="122"/>
      <c r="E24" s="135"/>
      <c r="F24" s="136"/>
      <c r="G24" s="125"/>
      <c r="H24" s="137"/>
      <c r="I24" s="135"/>
      <c r="J24" s="157"/>
      <c r="K24" s="128"/>
      <c r="L24" s="129"/>
      <c r="M24" s="129"/>
      <c r="N24" s="130" t="str">
        <f t="shared" si="27"/>
        <v/>
      </c>
      <c r="O24" s="128"/>
      <c r="P24" s="129"/>
      <c r="Q24" s="129"/>
      <c r="R24" s="130" t="str">
        <f t="shared" si="28"/>
        <v/>
      </c>
      <c r="S24" s="131" t="str">
        <f t="shared" si="29"/>
        <v/>
      </c>
      <c r="T24" s="132" t="str">
        <f t="shared" si="6"/>
        <v xml:space="preserve">   </v>
      </c>
      <c r="U24" s="133" t="str">
        <f t="shared" si="7"/>
        <v xml:space="preserve"> </v>
      </c>
      <c r="V24" s="134" t="str">
        <f t="shared" si="8"/>
        <v/>
      </c>
      <c r="W24" s="138" t="str">
        <f>IF(E24="","",V24*VLOOKUP(2024-G24,Masterh!C$17:D$72,2,FALSE))</f>
        <v/>
      </c>
      <c r="Z24" s="32"/>
      <c r="AA24" s="27" t="e">
        <f>IF(E24="H",S24-HLOOKUP(U24,Masterh!$C$1:$DH$9,2,FALSE),S24-HLOOKUP(U24,Masterf!$C$1:$EL$9,2,FALSE))</f>
        <v>#VALUE!</v>
      </c>
      <c r="AB24" s="27" t="e">
        <f>IF(E24="H",S24-HLOOKUP(U24,Masterh!$C$1:$DH$9,3,FALSE),S24-HLOOKUP(U24,Masterf!$C$1:$EL$9,3,FALSE))</f>
        <v>#VALUE!</v>
      </c>
      <c r="AC24" s="27" t="e">
        <f>IF(E24="H",S24-HLOOKUP(U24,Masterh!$C$1:$DH$9,4,FALSE),S24-HLOOKUP(U24,Masterf!$C$1:$EL$9,4,FALSE))</f>
        <v>#VALUE!</v>
      </c>
      <c r="AD24" s="27" t="e">
        <f>IF(E24="H",S24-HLOOKUP(U24,Masterh!$C$1:$DH$9,5,FALSE),S24-HLOOKUP(U24,Masterf!$C$1:$EL$9,5,FALSE))</f>
        <v>#VALUE!</v>
      </c>
      <c r="AE24" s="27" t="e">
        <f>IF(E24="H",S24-HLOOKUP(U24,Masterh!$C$1:$DH$9,6,FALSE),S24-HLOOKUP(U24,Masterf!$C$1:$EL$9,6,FALSE))</f>
        <v>#VALUE!</v>
      </c>
      <c r="AF24" s="27" t="e">
        <f>IF(E24="H",S24-HLOOKUP(U24,Masterh!$C$1:$DH$9,7,FALSE),S24-HLOOKUP(U24,Masterf!$C$1:$EL$9,7,FALSE))</f>
        <v>#VALUE!</v>
      </c>
      <c r="AG24" s="27" t="e">
        <f>IF(E24="H",S24-HLOOKUP(U24,Masterh!$C$1:$DH$9,8,FALSE),S24-HLOOKUP(U24,Masterf!$C$1:$EL$9,8,FALSE))</f>
        <v>#VALUE!</v>
      </c>
      <c r="AH24" s="27" t="e">
        <f>IF(E24="H",S24-HLOOKUP(U24,Masterh!$C$1:$DH$9,9,FALSE),S24-HLOOKUP(U24,Masterf!$C$1:$EL$9,9,FALSE))</f>
        <v>#VALUE!</v>
      </c>
      <c r="AI24" s="43" t="str">
        <f t="shared" si="24"/>
        <v xml:space="preserve"> </v>
      </c>
      <c r="AJ24" s="32"/>
      <c r="AK24" s="44" t="str">
        <f t="shared" si="25"/>
        <v xml:space="preserve"> </v>
      </c>
      <c r="AL24" s="44" t="str">
        <f t="shared" si="26"/>
        <v xml:space="preserve"> </v>
      </c>
      <c r="AM24" s="32" t="str">
        <f>IF(AND(G24&gt;=1921,G24&lt;=1939),VLOOKUP(J24,Masterh!$F$11:$Q$21,12),IF(AND(G24&gt;1939,G24&lt;=1944),VLOOKUP(J24,Masterh!$F$11:$Q$21,11),IF(AND(G24&gt;1944,G24&lt;=1949),VLOOKUP(J24,Masterh!$F$11:$Q$21,10),IF(AND(G24&gt;1949,G24&lt;=1954),VLOOKUP(J24,Masterh!$F$11:$Q$21,9),IF(AND(G24&gt;1954,G24&lt;=1959),VLOOKUP(J24,Masterh!$F$11:$Q$21,8),IF(AND(G24&gt;1959,G24&lt;=1964),VLOOKUP(J24,Masterh!$F$11:$Q$21,7),IF(AND(G24&gt;1964,G24&lt;=1969),VLOOKUP(J24,Masterh!$F$11:$Q$21,6),IF(AND(G24&gt;1969,G24&lt;=1974),VLOOKUP(J24,Masterh!$F$11:$Q$21,5),IF(AND(G24&gt;1974,G24&lt;=1979),VLOOKUP(J24,Masterh!$F$11:$Q$21,4),IF(AND(G24&gt;1979,G24&lt;=1984),VLOOKUP(J24,Masterh!$F$11:$Q$21,3),IF(AND(G24&gt;1984,G24&lt;=1989),VLOOKUP(J24,Masterh!$F$11:$Q$21,2),"SENIOR")))))))))))</f>
        <v>SENIOR</v>
      </c>
      <c r="AN24" s="32" t="str">
        <f>IF(AND(G24&gt;=1920,G24&lt;1940),VLOOKUP(J24,Masterf!$F$11:$Q$21,12),IF(AND(G24&gt;=1940,G24&lt;1945),VLOOKUP(J24,Masterf!$F$11:$Q$21,11),IF(AND(G24&gt;=1945,G24&lt;1950),VLOOKUP(J24,Masterf!$F$11:$Q$21,10),IF(AND(G24&gt;=1950,G24&lt;1955),VLOOKUP(J24,Masterf!$F$11:$Q$21,9),IF(AND(G24&gt;=1955,G24&lt;1960),VLOOKUP(J24,Masterf!$F$11:$Q$21,8),IF(AND(G24&gt;=1960,G24&lt;1965),VLOOKUP(J24,Masterf!$F$11:$Q$21,7),IF(AND(G24&gt;=1965,G24&lt;1970),VLOOKUP(J24,Masterf!$F$11:$Q$21,6),IF(AND(G24&gt;=1970,G24&lt;1975),VLOOKUP(J24,Masterf!$F$11:$Q$21,5),IF(AND(G24&gt;=1975,G24&lt;1980),VLOOKUP(J24,Masterf!$F$11:$Q$21,4),IF(AND(G24&gt;=1980,G24&lt;1985),VLOOKUP(J24,Masterf!$F$11:$Q$21,3),IF(AND(G24&gt;=1985,G24&lt;1990),VLOOKUP(J24,Masterf!$F$11:$Q$21,2),"SENIOR")))))))))))</f>
        <v>SENIOR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2:123" s="5" customFormat="1" ht="24.95" customHeight="1" x14ac:dyDescent="0.2">
      <c r="B25" s="120"/>
      <c r="C25" s="121"/>
      <c r="D25" s="122"/>
      <c r="E25" s="135"/>
      <c r="F25" s="136"/>
      <c r="G25" s="125"/>
      <c r="H25" s="137"/>
      <c r="I25" s="135"/>
      <c r="J25" s="157"/>
      <c r="K25" s="128"/>
      <c r="L25" s="129"/>
      <c r="M25" s="129"/>
      <c r="N25" s="130" t="str">
        <f t="shared" si="27"/>
        <v/>
      </c>
      <c r="O25" s="128"/>
      <c r="P25" s="129"/>
      <c r="Q25" s="129"/>
      <c r="R25" s="130" t="str">
        <f t="shared" si="28"/>
        <v/>
      </c>
      <c r="S25" s="131" t="str">
        <f t="shared" si="29"/>
        <v/>
      </c>
      <c r="T25" s="132" t="str">
        <f t="shared" si="6"/>
        <v xml:space="preserve">   </v>
      </c>
      <c r="U25" s="133" t="str">
        <f t="shared" si="7"/>
        <v xml:space="preserve"> </v>
      </c>
      <c r="V25" s="134" t="str">
        <f t="shared" si="8"/>
        <v/>
      </c>
      <c r="W25" s="138" t="str">
        <f>IF(E25="","",V25*VLOOKUP(2024-G25,Masterh!C$17:D$72,2,FALSE))</f>
        <v/>
      </c>
      <c r="Z25" s="32"/>
      <c r="AA25" s="27" t="e">
        <f>IF(E25="H",S25-HLOOKUP(U25,Masterh!$C$1:$DH$9,2,FALSE),S25-HLOOKUP(U25,Masterf!$C$1:$EL$9,2,FALSE))</f>
        <v>#VALUE!</v>
      </c>
      <c r="AB25" s="27" t="e">
        <f>IF(E25="H",S25-HLOOKUP(U25,Masterh!$C$1:$DH$9,3,FALSE),S25-HLOOKUP(U25,Masterf!$C$1:$EL$9,3,FALSE))</f>
        <v>#VALUE!</v>
      </c>
      <c r="AC25" s="27" t="e">
        <f>IF(E25="H",S25-HLOOKUP(U25,Masterh!$C$1:$DH$9,4,FALSE),S25-HLOOKUP(U25,Masterf!$C$1:$EL$9,4,FALSE))</f>
        <v>#VALUE!</v>
      </c>
      <c r="AD25" s="27" t="e">
        <f>IF(E25="H",S25-HLOOKUP(U25,Masterh!$C$1:$DH$9,5,FALSE),S25-HLOOKUP(U25,Masterf!$C$1:$EL$9,5,FALSE))</f>
        <v>#VALUE!</v>
      </c>
      <c r="AE25" s="27" t="e">
        <f>IF(E25="H",S25-HLOOKUP(U25,Masterh!$C$1:$DH$9,6,FALSE),S25-HLOOKUP(U25,Masterf!$C$1:$EL$9,6,FALSE))</f>
        <v>#VALUE!</v>
      </c>
      <c r="AF25" s="27" t="e">
        <f>IF(E25="H",S25-HLOOKUP(U25,Masterh!$C$1:$DH$9,7,FALSE),S25-HLOOKUP(U25,Masterf!$C$1:$EL$9,7,FALSE))</f>
        <v>#VALUE!</v>
      </c>
      <c r="AG25" s="27" t="e">
        <f>IF(E25="H",S25-HLOOKUP(U25,Masterh!$C$1:$DH$9,8,FALSE),S25-HLOOKUP(U25,Masterf!$C$1:$EL$9,8,FALSE))</f>
        <v>#VALUE!</v>
      </c>
      <c r="AH25" s="27" t="e">
        <f>IF(E25="H",S25-HLOOKUP(U25,Masterh!$C$1:$DH$9,9,FALSE),S25-HLOOKUP(U25,Masterf!$C$1:$EL$9,9,FALSE))</f>
        <v>#VALUE!</v>
      </c>
      <c r="AI25" s="43" t="str">
        <f t="shared" si="24"/>
        <v xml:space="preserve"> </v>
      </c>
      <c r="AJ25" s="32"/>
      <c r="AK25" s="44" t="str">
        <f t="shared" si="25"/>
        <v xml:space="preserve"> </v>
      </c>
      <c r="AL25" s="44" t="str">
        <f t="shared" si="26"/>
        <v xml:space="preserve"> </v>
      </c>
      <c r="AM25" s="32" t="str">
        <f>IF(AND(G25&gt;=1921,G25&lt;=1939),VLOOKUP(J25,Masterh!$F$11:$Q$21,12),IF(AND(G25&gt;1939,G25&lt;=1944),VLOOKUP(J25,Masterh!$F$11:$Q$21,11),IF(AND(G25&gt;1944,G25&lt;=1949),VLOOKUP(J25,Masterh!$F$11:$Q$21,10),IF(AND(G25&gt;1949,G25&lt;=1954),VLOOKUP(J25,Masterh!$F$11:$Q$21,9),IF(AND(G25&gt;1954,G25&lt;=1959),VLOOKUP(J25,Masterh!$F$11:$Q$21,8),IF(AND(G25&gt;1959,G25&lt;=1964),VLOOKUP(J25,Masterh!$F$11:$Q$21,7),IF(AND(G25&gt;1964,G25&lt;=1969),VLOOKUP(J25,Masterh!$F$11:$Q$21,6),IF(AND(G25&gt;1969,G25&lt;=1974),VLOOKUP(J25,Masterh!$F$11:$Q$21,5),IF(AND(G25&gt;1974,G25&lt;=1979),VLOOKUP(J25,Masterh!$F$11:$Q$21,4),IF(AND(G25&gt;1979,G25&lt;=1984),VLOOKUP(J25,Masterh!$F$11:$Q$21,3),IF(AND(G25&gt;1984,G25&lt;=1989),VLOOKUP(J25,Masterh!$F$11:$Q$21,2),"SENIOR")))))))))))</f>
        <v>SENIOR</v>
      </c>
      <c r="AN25" s="32" t="str">
        <f>IF(AND(G25&gt;=1920,G25&lt;1940),VLOOKUP(J25,Masterf!$F$11:$Q$21,12),IF(AND(G25&gt;=1940,G25&lt;1945),VLOOKUP(J25,Masterf!$F$11:$Q$21,11),IF(AND(G25&gt;=1945,G25&lt;1950),VLOOKUP(J25,Masterf!$F$11:$Q$21,10),IF(AND(G25&gt;=1950,G25&lt;1955),VLOOKUP(J25,Masterf!$F$11:$Q$21,9),IF(AND(G25&gt;=1955,G25&lt;1960),VLOOKUP(J25,Masterf!$F$11:$Q$21,8),IF(AND(G25&gt;=1960,G25&lt;1965),VLOOKUP(J25,Masterf!$F$11:$Q$21,7),IF(AND(G25&gt;=1965,G25&lt;1970),VLOOKUP(J25,Masterf!$F$11:$Q$21,6),IF(AND(G25&gt;=1970,G25&lt;1975),VLOOKUP(J25,Masterf!$F$11:$Q$21,5),IF(AND(G25&gt;=1975,G25&lt;1980),VLOOKUP(J25,Masterf!$F$11:$Q$21,4),IF(AND(G25&gt;=1980,G25&lt;1985),VLOOKUP(J25,Masterf!$F$11:$Q$21,3),IF(AND(G25&gt;=1985,G25&lt;1990),VLOOKUP(J25,Masterf!$F$11:$Q$21,2),"SENIOR")))))))))))</f>
        <v>SENIOR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2:123" s="5" customFormat="1" ht="24.95" customHeight="1" x14ac:dyDescent="0.2">
      <c r="B26" s="120"/>
      <c r="C26" s="121"/>
      <c r="D26" s="122"/>
      <c r="E26" s="135"/>
      <c r="F26" s="136"/>
      <c r="G26" s="125"/>
      <c r="H26" s="137"/>
      <c r="I26" s="135"/>
      <c r="J26" s="157"/>
      <c r="K26" s="128"/>
      <c r="L26" s="129"/>
      <c r="M26" s="129"/>
      <c r="N26" s="130" t="str">
        <f t="shared" si="27"/>
        <v/>
      </c>
      <c r="O26" s="128"/>
      <c r="P26" s="129"/>
      <c r="Q26" s="129"/>
      <c r="R26" s="130" t="str">
        <f t="shared" si="28"/>
        <v/>
      </c>
      <c r="S26" s="131" t="str">
        <f t="shared" si="29"/>
        <v/>
      </c>
      <c r="T26" s="132" t="str">
        <f t="shared" si="6"/>
        <v xml:space="preserve">   </v>
      </c>
      <c r="U26" s="133" t="str">
        <f t="shared" si="7"/>
        <v xml:space="preserve"> </v>
      </c>
      <c r="V26" s="134" t="str">
        <f t="shared" si="8"/>
        <v/>
      </c>
      <c r="W26" s="138" t="str">
        <f>IF(E26="","",V26*VLOOKUP(2024-G26,Masterh!C$17:D$72,2,FALSE))</f>
        <v/>
      </c>
      <c r="Z26" s="32"/>
      <c r="AA26" s="27" t="e">
        <f>IF(E26="H",S26-HLOOKUP(U26,Masterh!$C$1:$DH$9,2,FALSE),S26-HLOOKUP(U26,Masterf!$C$1:$EL$9,2,FALSE))</f>
        <v>#VALUE!</v>
      </c>
      <c r="AB26" s="27" t="e">
        <f>IF(E26="H",S26-HLOOKUP(U26,Masterh!$C$1:$DH$9,3,FALSE),S26-HLOOKUP(U26,Masterf!$C$1:$EL$9,3,FALSE))</f>
        <v>#VALUE!</v>
      </c>
      <c r="AC26" s="27" t="e">
        <f>IF(E26="H",S26-HLOOKUP(U26,Masterh!$C$1:$DH$9,4,FALSE),S26-HLOOKUP(U26,Masterf!$C$1:$EL$9,4,FALSE))</f>
        <v>#VALUE!</v>
      </c>
      <c r="AD26" s="27" t="e">
        <f>IF(E26="H",S26-HLOOKUP(U26,Masterh!$C$1:$DH$9,5,FALSE),S26-HLOOKUP(U26,Masterf!$C$1:$EL$9,5,FALSE))</f>
        <v>#VALUE!</v>
      </c>
      <c r="AE26" s="27" t="e">
        <f>IF(E26="H",S26-HLOOKUP(U26,Masterh!$C$1:$DH$9,6,FALSE),S26-HLOOKUP(U26,Masterf!$C$1:$EL$9,6,FALSE))</f>
        <v>#VALUE!</v>
      </c>
      <c r="AF26" s="27" t="e">
        <f>IF(E26="H",S26-HLOOKUP(U26,Masterh!$C$1:$DH$9,7,FALSE),S26-HLOOKUP(U26,Masterf!$C$1:$EL$9,7,FALSE))</f>
        <v>#VALUE!</v>
      </c>
      <c r="AG26" s="27" t="e">
        <f>IF(E26="H",S26-HLOOKUP(U26,Masterh!$C$1:$DH$9,8,FALSE),S26-HLOOKUP(U26,Masterf!$C$1:$EL$9,8,FALSE))</f>
        <v>#VALUE!</v>
      </c>
      <c r="AH26" s="27" t="e">
        <f>IF(E26="H",S26-HLOOKUP(U26,Masterh!$C$1:$DH$9,9,FALSE),S26-HLOOKUP(U26,Masterf!$C$1:$EL$9,9,FALSE))</f>
        <v>#VALUE!</v>
      </c>
      <c r="AI26" s="43" t="str">
        <f t="shared" si="24"/>
        <v xml:space="preserve"> </v>
      </c>
      <c r="AJ26" s="32"/>
      <c r="AK26" s="44" t="str">
        <f t="shared" si="25"/>
        <v xml:space="preserve"> </v>
      </c>
      <c r="AL26" s="44" t="str">
        <f t="shared" si="26"/>
        <v xml:space="preserve"> </v>
      </c>
      <c r="AM26" s="32" t="str">
        <f>IF(AND(G26&gt;=1921,G26&lt;=1939),VLOOKUP(J26,Masterh!$F$11:$Q$21,12),IF(AND(G26&gt;1939,G26&lt;=1944),VLOOKUP(J26,Masterh!$F$11:$Q$21,11),IF(AND(G26&gt;1944,G26&lt;=1949),VLOOKUP(J26,Masterh!$F$11:$Q$21,10),IF(AND(G26&gt;1949,G26&lt;=1954),VLOOKUP(J26,Masterh!$F$11:$Q$21,9),IF(AND(G26&gt;1954,G26&lt;=1959),VLOOKUP(J26,Masterh!$F$11:$Q$21,8),IF(AND(G26&gt;1959,G26&lt;=1964),VLOOKUP(J26,Masterh!$F$11:$Q$21,7),IF(AND(G26&gt;1964,G26&lt;=1969),VLOOKUP(J26,Masterh!$F$11:$Q$21,6),IF(AND(G26&gt;1969,G26&lt;=1974),VLOOKUP(J26,Masterh!$F$11:$Q$21,5),IF(AND(G26&gt;1974,G26&lt;=1979),VLOOKUP(J26,Masterh!$F$11:$Q$21,4),IF(AND(G26&gt;1979,G26&lt;=1984),VLOOKUP(J26,Masterh!$F$11:$Q$21,3),IF(AND(G26&gt;1984,G26&lt;=1989),VLOOKUP(J26,Masterh!$F$11:$Q$21,2),"SENIOR")))))))))))</f>
        <v>SENIOR</v>
      </c>
      <c r="AN26" s="32" t="str">
        <f>IF(AND(G26&gt;=1920,G26&lt;1940),VLOOKUP(J26,Masterf!$F$11:$Q$21,12),IF(AND(G26&gt;=1940,G26&lt;1945),VLOOKUP(J26,Masterf!$F$11:$Q$21,11),IF(AND(G26&gt;=1945,G26&lt;1950),VLOOKUP(J26,Masterf!$F$11:$Q$21,10),IF(AND(G26&gt;=1950,G26&lt;1955),VLOOKUP(J26,Masterf!$F$11:$Q$21,9),IF(AND(G26&gt;=1955,G26&lt;1960),VLOOKUP(J26,Masterf!$F$11:$Q$21,8),IF(AND(G26&gt;=1960,G26&lt;1965),VLOOKUP(J26,Masterf!$F$11:$Q$21,7),IF(AND(G26&gt;=1965,G26&lt;1970),VLOOKUP(J26,Masterf!$F$11:$Q$21,6),IF(AND(G26&gt;=1970,G26&lt;1975),VLOOKUP(J26,Masterf!$F$11:$Q$21,5),IF(AND(G26&gt;=1975,G26&lt;1980),VLOOKUP(J26,Masterf!$F$11:$Q$21,4),IF(AND(G26&gt;=1980,G26&lt;1985),VLOOKUP(J26,Masterf!$F$11:$Q$21,3),IF(AND(G26&gt;=1985,G26&lt;1990),VLOOKUP(J26,Masterf!$F$11:$Q$21,2),"SENIOR")))))))))))</f>
        <v>SENIOR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2:123" s="5" customFormat="1" ht="24.95" customHeight="1" x14ac:dyDescent="0.2">
      <c r="B27" s="120"/>
      <c r="C27" s="121"/>
      <c r="D27" s="122"/>
      <c r="E27" s="135"/>
      <c r="F27" s="136"/>
      <c r="G27" s="125"/>
      <c r="H27" s="137"/>
      <c r="I27" s="135"/>
      <c r="J27" s="157"/>
      <c r="K27" s="128"/>
      <c r="L27" s="129"/>
      <c r="M27" s="129"/>
      <c r="N27" s="130" t="str">
        <f t="shared" si="27"/>
        <v/>
      </c>
      <c r="O27" s="128"/>
      <c r="P27" s="129"/>
      <c r="Q27" s="129"/>
      <c r="R27" s="130" t="str">
        <f t="shared" si="28"/>
        <v/>
      </c>
      <c r="S27" s="131" t="str">
        <f t="shared" si="29"/>
        <v/>
      </c>
      <c r="T27" s="132" t="str">
        <f t="shared" si="6"/>
        <v xml:space="preserve">   </v>
      </c>
      <c r="U27" s="133" t="str">
        <f t="shared" si="7"/>
        <v xml:space="preserve"> </v>
      </c>
      <c r="V27" s="134" t="str">
        <f t="shared" si="8"/>
        <v/>
      </c>
      <c r="W27" s="138" t="str">
        <f>IF(E27="","",V27*VLOOKUP(2024-G27,Masterh!C$17:D$72,2,FALSE))</f>
        <v/>
      </c>
      <c r="Z27" s="32"/>
      <c r="AA27" s="27" t="e">
        <f>IF(E27="H",S27-HLOOKUP(U27,Masterh!$C$1:$DH$9,2,FALSE),S27-HLOOKUP(U27,Masterf!$C$1:$EL$9,2,FALSE))</f>
        <v>#VALUE!</v>
      </c>
      <c r="AB27" s="27" t="e">
        <f>IF(E27="H",S27-HLOOKUP(U27,Masterh!$C$1:$DH$9,3,FALSE),S27-HLOOKUP(U27,Masterf!$C$1:$EL$9,3,FALSE))</f>
        <v>#VALUE!</v>
      </c>
      <c r="AC27" s="27" t="e">
        <f>IF(E27="H",S27-HLOOKUP(U27,Masterh!$C$1:$DH$9,4,FALSE),S27-HLOOKUP(U27,Masterf!$C$1:$EL$9,4,FALSE))</f>
        <v>#VALUE!</v>
      </c>
      <c r="AD27" s="27" t="e">
        <f>IF(E27="H",S27-HLOOKUP(U27,Masterh!$C$1:$DH$9,5,FALSE),S27-HLOOKUP(U27,Masterf!$C$1:$EL$9,5,FALSE))</f>
        <v>#VALUE!</v>
      </c>
      <c r="AE27" s="27" t="e">
        <f>IF(E27="H",S27-HLOOKUP(U27,Masterh!$C$1:$DH$9,6,FALSE),S27-HLOOKUP(U27,Masterf!$C$1:$EL$9,6,FALSE))</f>
        <v>#VALUE!</v>
      </c>
      <c r="AF27" s="27" t="e">
        <f>IF(E27="H",S27-HLOOKUP(U27,Masterh!$C$1:$DH$9,7,FALSE),S27-HLOOKUP(U27,Masterf!$C$1:$EL$9,7,FALSE))</f>
        <v>#VALUE!</v>
      </c>
      <c r="AG27" s="27" t="e">
        <f>IF(E27="H",S27-HLOOKUP(U27,Masterh!$C$1:$DH$9,8,FALSE),S27-HLOOKUP(U27,Masterf!$C$1:$EL$9,8,FALSE))</f>
        <v>#VALUE!</v>
      </c>
      <c r="AH27" s="27" t="e">
        <f>IF(E27="H",S27-HLOOKUP(U27,Masterh!$C$1:$DH$9,9,FALSE),S27-HLOOKUP(U27,Masterf!$C$1:$EL$9,9,FALSE))</f>
        <v>#VALUE!</v>
      </c>
      <c r="AI27" s="43" t="str">
        <f t="shared" si="24"/>
        <v xml:space="preserve"> </v>
      </c>
      <c r="AJ27" s="32"/>
      <c r="AK27" s="44" t="str">
        <f t="shared" si="25"/>
        <v xml:space="preserve"> </v>
      </c>
      <c r="AL27" s="44" t="str">
        <f t="shared" si="26"/>
        <v xml:space="preserve"> </v>
      </c>
      <c r="AM27" s="32" t="str">
        <f>IF(AND(G27&gt;=1921,G27&lt;=1939),VLOOKUP(J27,Masterh!$F$11:$Q$21,12),IF(AND(G27&gt;1939,G27&lt;=1944),VLOOKUP(J27,Masterh!$F$11:$Q$21,11),IF(AND(G27&gt;1944,G27&lt;=1949),VLOOKUP(J27,Masterh!$F$11:$Q$21,10),IF(AND(G27&gt;1949,G27&lt;=1954),VLOOKUP(J27,Masterh!$F$11:$Q$21,9),IF(AND(G27&gt;1954,G27&lt;=1959),VLOOKUP(J27,Masterh!$F$11:$Q$21,8),IF(AND(G27&gt;1959,G27&lt;=1964),VLOOKUP(J27,Masterh!$F$11:$Q$21,7),IF(AND(G27&gt;1964,G27&lt;=1969),VLOOKUP(J27,Masterh!$F$11:$Q$21,6),IF(AND(G27&gt;1969,G27&lt;=1974),VLOOKUP(J27,Masterh!$F$11:$Q$21,5),IF(AND(G27&gt;1974,G27&lt;=1979),VLOOKUP(J27,Masterh!$F$11:$Q$21,4),IF(AND(G27&gt;1979,G27&lt;=1984),VLOOKUP(J27,Masterh!$F$11:$Q$21,3),IF(AND(G27&gt;1984,G27&lt;=1989),VLOOKUP(J27,Masterh!$F$11:$Q$21,2),"SENIOR")))))))))))</f>
        <v>SENIOR</v>
      </c>
      <c r="AN27" s="32" t="str">
        <f>IF(AND(G27&gt;=1920,G27&lt;1940),VLOOKUP(J27,Masterf!$F$11:$Q$21,12),IF(AND(G27&gt;=1940,G27&lt;1945),VLOOKUP(J27,Masterf!$F$11:$Q$21,11),IF(AND(G27&gt;=1945,G27&lt;1950),VLOOKUP(J27,Masterf!$F$11:$Q$21,10),IF(AND(G27&gt;=1950,G27&lt;1955),VLOOKUP(J27,Masterf!$F$11:$Q$21,9),IF(AND(G27&gt;=1955,G27&lt;1960),VLOOKUP(J27,Masterf!$F$11:$Q$21,8),IF(AND(G27&gt;=1960,G27&lt;1965),VLOOKUP(J27,Masterf!$F$11:$Q$21,7),IF(AND(G27&gt;=1965,G27&lt;1970),VLOOKUP(J27,Masterf!$F$11:$Q$21,6),IF(AND(G27&gt;=1970,G27&lt;1975),VLOOKUP(J27,Masterf!$F$11:$Q$21,5),IF(AND(G27&gt;=1975,G27&lt;1980),VLOOKUP(J27,Masterf!$F$11:$Q$21,4),IF(AND(G27&gt;=1980,G27&lt;1985),VLOOKUP(J27,Masterf!$F$11:$Q$21,3),IF(AND(G27&gt;=1985,G27&lt;1990),VLOOKUP(J27,Masterf!$F$11:$Q$21,2),"SENIOR")))))))))))</f>
        <v>SENIOR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2:123" s="5" customFormat="1" ht="24.95" customHeight="1" thickBot="1" x14ac:dyDescent="0.25">
      <c r="B28" s="120"/>
      <c r="C28" s="121"/>
      <c r="D28" s="122"/>
      <c r="E28" s="135"/>
      <c r="F28" s="136"/>
      <c r="G28" s="125"/>
      <c r="H28" s="137"/>
      <c r="I28" s="135"/>
      <c r="J28" s="127"/>
      <c r="K28" s="128"/>
      <c r="L28" s="129"/>
      <c r="M28" s="129"/>
      <c r="N28" s="130" t="str">
        <f t="shared" si="27"/>
        <v/>
      </c>
      <c r="O28" s="128"/>
      <c r="P28" s="129"/>
      <c r="Q28" s="129"/>
      <c r="R28" s="130" t="str">
        <f t="shared" si="28"/>
        <v/>
      </c>
      <c r="S28" s="131" t="str">
        <f t="shared" si="29"/>
        <v/>
      </c>
      <c r="T28" s="132" t="str">
        <f t="shared" si="6"/>
        <v xml:space="preserve">   </v>
      </c>
      <c r="U28" s="133" t="str">
        <f>IF(E28=0," ",IF(E28="H",AM28,AN28))</f>
        <v xml:space="preserve"> </v>
      </c>
      <c r="V28" s="134" t="str">
        <f>IF(E28=" "," ",IF(E28="H",10^(0.75194503*LOG(J28/175.508)^2)*S28,IF(E28="F",10^(0.783497476* LOG(J28/153.655)^2)*S28,"")))</f>
        <v/>
      </c>
      <c r="W28" s="139" t="str">
        <f>IF(E28="","",V28*VLOOKUP(2024-G28,Masterh!C$17:D$72,2,FALSE))</f>
        <v/>
      </c>
      <c r="Z28" s="32"/>
      <c r="AA28" s="27" t="e">
        <f>IF(E28="H",S28-HLOOKUP(U28,Masterh!$C$1:$DH$9,2,FALSE),S28-HLOOKUP(U28,Masterf!$C$1:$EL$9,2,FALSE))</f>
        <v>#VALUE!</v>
      </c>
      <c r="AB28" s="27" t="e">
        <f>IF(E28="H",S28-HLOOKUP(U28,Masterh!$C$1:$DH$9,3,FALSE),S28-HLOOKUP(U28,Masterf!$C$1:$EL$9,3,FALSE))</f>
        <v>#VALUE!</v>
      </c>
      <c r="AC28" s="27" t="e">
        <f>IF(E28="H",S28-HLOOKUP(U28,Masterh!$C$1:$DH$9,4,FALSE),S28-HLOOKUP(U28,Masterf!$C$1:$EL$9,4,FALSE))</f>
        <v>#VALUE!</v>
      </c>
      <c r="AD28" s="27" t="e">
        <f>IF(E28="H",S28-HLOOKUP(U28,Masterh!$C$1:$DH$9,5,FALSE),S28-HLOOKUP(U28,Masterf!$C$1:$EL$9,5,FALSE))</f>
        <v>#VALUE!</v>
      </c>
      <c r="AE28" s="27" t="e">
        <f>IF(E28="H",S28-HLOOKUP(U28,Masterh!$C$1:$DH$9,6,FALSE),S28-HLOOKUP(U28,Masterf!$C$1:$EL$9,6,FALSE))</f>
        <v>#VALUE!</v>
      </c>
      <c r="AF28" s="27" t="e">
        <f>IF(E28="H",S28-HLOOKUP(U28,Masterh!$C$1:$DH$9,7,FALSE),S28-HLOOKUP(U28,Masterf!$C$1:$EL$9,7,FALSE))</f>
        <v>#VALUE!</v>
      </c>
      <c r="AG28" s="27" t="e">
        <f>IF(E28="H",S28-HLOOKUP(U28,Masterh!$C$1:$DH$9,8,FALSE),S28-HLOOKUP(U28,Masterf!$C$1:$EL$9,8,FALSE))</f>
        <v>#VALUE!</v>
      </c>
      <c r="AH28" s="27" t="e">
        <f>IF(E28="H",S28-HLOOKUP(U28,Masterh!$C$1:$DH$9,9,FALSE),S28-HLOOKUP(U28,Masterf!$C$1:$EL$9,9,FALSE))</f>
        <v>#VALUE!</v>
      </c>
      <c r="AI28" s="43" t="str">
        <f t="shared" si="24"/>
        <v xml:space="preserve"> </v>
      </c>
      <c r="AJ28" s="32"/>
      <c r="AK28" s="44" t="str">
        <f t="shared" si="25"/>
        <v xml:space="preserve"> </v>
      </c>
      <c r="AL28" s="44" t="str">
        <f t="shared" si="26"/>
        <v xml:space="preserve"> </v>
      </c>
      <c r="AM28" s="32" t="str">
        <f>IF(AND(G28&gt;=1921,G28&lt;=1939),VLOOKUP(J28,Masterh!$F$11:$Q$21,12),IF(AND(G28&gt;1939,G28&lt;=1944),VLOOKUP(J28,Masterh!$F$11:$Q$21,11),IF(AND(G28&gt;1944,G28&lt;=1949),VLOOKUP(J28,Masterh!$F$11:$Q$21,10),IF(AND(G28&gt;1949,G28&lt;=1954),VLOOKUP(J28,Masterh!$F$11:$Q$21,9),IF(AND(G28&gt;1954,G28&lt;=1959),VLOOKUP(J28,Masterh!$F$11:$Q$21,8),IF(AND(G28&gt;1959,G28&lt;=1964),VLOOKUP(J28,Masterh!$F$11:$Q$21,7),IF(AND(G28&gt;1964,G28&lt;=1969),VLOOKUP(J28,Masterh!$F$11:$Q$21,6),IF(AND(G28&gt;1969,G28&lt;=1974),VLOOKUP(J28,Masterh!$F$11:$Q$21,5),IF(AND(G28&gt;1974,G28&lt;=1979),VLOOKUP(J28,Masterh!$F$11:$Q$21,4),IF(AND(G28&gt;1979,G28&lt;=1984),VLOOKUP(J28,Masterh!$F$11:$Q$21,3),IF(AND(G28&gt;1984,G28&lt;=1989),VLOOKUP(J28,Masterh!$F$11:$Q$21,2),"SENIOR")))))))))))</f>
        <v>SENIOR</v>
      </c>
      <c r="AN28" s="32" t="str">
        <f>IF(AND(G28&gt;=1920,G28&lt;1940),VLOOKUP(J28,Masterf!$F$11:$Q$21,12),IF(AND(G28&gt;=1940,G28&lt;1945),VLOOKUP(J28,Masterf!$F$11:$Q$21,11),IF(AND(G28&gt;=1945,G28&lt;1950),VLOOKUP(J28,Masterf!$F$11:$Q$21,10),IF(AND(G28&gt;=1950,G28&lt;1955),VLOOKUP(J28,Masterf!$F$11:$Q$21,9),IF(AND(G28&gt;=1955,G28&lt;1960),VLOOKUP(J28,Masterf!$F$11:$Q$21,8),IF(AND(G28&gt;=1960,G28&lt;1965),VLOOKUP(J28,Masterf!$F$11:$Q$21,7),IF(AND(G28&gt;=1965,G28&lt;1970),VLOOKUP(J28,Masterf!$F$11:$Q$21,6),IF(AND(G28&gt;=1970,G28&lt;1975),VLOOKUP(J28,Masterf!$F$11:$Q$21,5),IF(AND(G28&gt;=1975,G28&lt;1980),VLOOKUP(J28,Masterf!$F$11:$Q$21,4),IF(AND(G28&gt;=1980,G28&lt;1985),VLOOKUP(J28,Masterf!$F$11:$Q$21,3),IF(AND(G28&gt;=1985,G28&lt;1990),VLOOKUP(J28,Masterf!$F$11:$Q$21,2),"SENIOR")))))))))))</f>
        <v>SENIOR</v>
      </c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2:123" s="10" customFormat="1" ht="10.15" customHeight="1" x14ac:dyDescent="0.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P29" s="103"/>
      <c r="Q29" s="103"/>
      <c r="R29" s="103"/>
      <c r="S29" s="103"/>
      <c r="T29" s="103"/>
      <c r="U29" s="103"/>
      <c r="V29" s="103"/>
      <c r="W29" s="103"/>
      <c r="AK29" s="102"/>
    </row>
    <row r="30" spans="2:123" x14ac:dyDescent="0.2">
      <c r="N30" s="1"/>
    </row>
  </sheetData>
  <mergeCells count="6">
    <mergeCell ref="V2:W2"/>
    <mergeCell ref="V3:W3"/>
    <mergeCell ref="D2:J2"/>
    <mergeCell ref="M2:R2"/>
    <mergeCell ref="D3:J3"/>
    <mergeCell ref="M3:R3"/>
  </mergeCells>
  <conditionalFormatting sqref="K7:M28 O7:Q28">
    <cfRule type="cellIs" dxfId="3" priority="1" operator="lessThan">
      <formula>0</formula>
    </cfRule>
  </conditionalFormatting>
  <conditionalFormatting sqref="K7:M28">
    <cfRule type="cellIs" dxfId="2" priority="3" operator="lessThan">
      <formula>0</formula>
    </cfRule>
  </conditionalFormatting>
  <conditionalFormatting sqref="M7">
    <cfRule type="cellIs" dxfId="1" priority="10" operator="lessThan">
      <formula>0</formula>
    </cfRule>
  </conditionalFormatting>
  <conditionalFormatting sqref="O7:Q28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4" orientation="landscape" horizontalDpi="180" verticalDpi="180" r:id="rId1"/>
  <headerFooter alignWithMargins="0"/>
  <ignoredErrors>
    <ignoredError sqref="N20 N7 N19" formulaRange="1"/>
    <ignoredError sqref="AO20 AO7:AO8 AO19 AJ7:AK7 AA8:AL8 AA18:AL28" unlockedFormula="1"/>
    <ignoredError sqref="T7:T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DH68"/>
  <sheetViews>
    <sheetView zoomScaleNormal="100" workbookViewId="0">
      <selection activeCell="J33" sqref="J33"/>
    </sheetView>
  </sheetViews>
  <sheetFormatPr baseColWidth="10" defaultColWidth="11.42578125" defaultRowHeight="12.75" x14ac:dyDescent="0.2"/>
  <cols>
    <col min="2" max="2" width="17.85546875" bestFit="1" customWidth="1"/>
    <col min="3" max="78" width="11.42578125" style="47"/>
  </cols>
  <sheetData>
    <row r="1" spans="1:112" x14ac:dyDescent="0.2">
      <c r="C1" s="45" t="s">
        <v>55</v>
      </c>
      <c r="D1" s="45" t="s">
        <v>56</v>
      </c>
      <c r="E1" s="45" t="s">
        <v>57</v>
      </c>
      <c r="F1" s="45" t="s">
        <v>58</v>
      </c>
      <c r="G1" s="45" t="s">
        <v>59</v>
      </c>
      <c r="H1" s="45" t="s">
        <v>60</v>
      </c>
      <c r="I1" s="46" t="s">
        <v>61</v>
      </c>
      <c r="J1" s="46" t="s">
        <v>62</v>
      </c>
      <c r="K1" s="46" t="s">
        <v>63</v>
      </c>
      <c r="L1" s="46" t="s">
        <v>64</v>
      </c>
      <c r="M1" s="61" t="s">
        <v>65</v>
      </c>
      <c r="N1" s="61" t="s">
        <v>66</v>
      </c>
      <c r="O1" s="61" t="s">
        <v>67</v>
      </c>
      <c r="P1" s="61" t="s">
        <v>68</v>
      </c>
      <c r="Q1" s="61" t="s">
        <v>69</v>
      </c>
      <c r="R1" s="61" t="s">
        <v>70</v>
      </c>
      <c r="S1" s="62" t="s">
        <v>71</v>
      </c>
      <c r="T1" s="62" t="s">
        <v>72</v>
      </c>
      <c r="U1" s="62" t="s">
        <v>73</v>
      </c>
      <c r="V1" s="62" t="s">
        <v>74</v>
      </c>
      <c r="W1" s="63" t="s">
        <v>75</v>
      </c>
      <c r="X1" s="63" t="s">
        <v>76</v>
      </c>
      <c r="Y1" s="63" t="s">
        <v>77</v>
      </c>
      <c r="Z1" s="63" t="s">
        <v>78</v>
      </c>
      <c r="AA1" s="63" t="s">
        <v>79</v>
      </c>
      <c r="AB1" s="63" t="s">
        <v>80</v>
      </c>
      <c r="AC1" s="64" t="s">
        <v>81</v>
      </c>
      <c r="AD1" s="64" t="s">
        <v>82</v>
      </c>
      <c r="AE1" s="64" t="s">
        <v>83</v>
      </c>
      <c r="AF1" s="64" t="s">
        <v>84</v>
      </c>
      <c r="AG1" s="65" t="s">
        <v>85</v>
      </c>
      <c r="AH1" s="65" t="s">
        <v>86</v>
      </c>
      <c r="AI1" s="65" t="s">
        <v>87</v>
      </c>
      <c r="AJ1" s="65" t="s">
        <v>88</v>
      </c>
      <c r="AK1" s="65" t="s">
        <v>89</v>
      </c>
      <c r="AL1" s="65" t="s">
        <v>90</v>
      </c>
      <c r="AM1" s="66" t="s">
        <v>91</v>
      </c>
      <c r="AN1" s="66" t="s">
        <v>92</v>
      </c>
      <c r="AO1" s="66" t="s">
        <v>93</v>
      </c>
      <c r="AP1" s="66" t="s">
        <v>94</v>
      </c>
      <c r="AQ1" s="67" t="s">
        <v>95</v>
      </c>
      <c r="AR1" s="67" t="s">
        <v>96</v>
      </c>
      <c r="AS1" s="67" t="s">
        <v>97</v>
      </c>
      <c r="AT1" s="67" t="s">
        <v>98</v>
      </c>
      <c r="AU1" s="67" t="s">
        <v>99</v>
      </c>
      <c r="AV1" s="67" t="s">
        <v>100</v>
      </c>
      <c r="AW1" s="68" t="s">
        <v>101</v>
      </c>
      <c r="AX1" s="68" t="s">
        <v>102</v>
      </c>
      <c r="AY1" s="68" t="s">
        <v>103</v>
      </c>
      <c r="AZ1" s="68" t="s">
        <v>104</v>
      </c>
      <c r="BA1" s="69" t="s">
        <v>105</v>
      </c>
      <c r="BB1" s="69" t="s">
        <v>106</v>
      </c>
      <c r="BC1" s="69" t="s">
        <v>107</v>
      </c>
      <c r="BD1" s="69" t="s">
        <v>108</v>
      </c>
      <c r="BE1" s="69" t="s">
        <v>109</v>
      </c>
      <c r="BF1" s="69" t="s">
        <v>110</v>
      </c>
      <c r="BG1" s="70" t="s">
        <v>111</v>
      </c>
      <c r="BH1" s="70" t="s">
        <v>112</v>
      </c>
      <c r="BI1" s="70" t="s">
        <v>113</v>
      </c>
      <c r="BJ1" s="70" t="s">
        <v>114</v>
      </c>
      <c r="BK1" s="71" t="s">
        <v>115</v>
      </c>
      <c r="BL1" s="71" t="s">
        <v>116</v>
      </c>
      <c r="BM1" s="71" t="s">
        <v>117</v>
      </c>
      <c r="BN1" s="71" t="s">
        <v>118</v>
      </c>
      <c r="BO1" s="71" t="s">
        <v>119</v>
      </c>
      <c r="BP1" s="71" t="s">
        <v>120</v>
      </c>
      <c r="BQ1" s="72" t="s">
        <v>121</v>
      </c>
      <c r="BR1" s="72" t="s">
        <v>122</v>
      </c>
      <c r="BS1" s="72" t="s">
        <v>123</v>
      </c>
      <c r="BT1" s="72" t="s">
        <v>124</v>
      </c>
      <c r="BU1" s="60" t="s">
        <v>125</v>
      </c>
      <c r="BV1" s="60" t="s">
        <v>126</v>
      </c>
      <c r="BW1" s="60" t="s">
        <v>127</v>
      </c>
      <c r="BX1" s="60" t="s">
        <v>128</v>
      </c>
      <c r="BY1" s="60" t="s">
        <v>129</v>
      </c>
      <c r="BZ1" s="60" t="s">
        <v>130</v>
      </c>
      <c r="CA1" s="73" t="s">
        <v>131</v>
      </c>
      <c r="CB1" s="73" t="s">
        <v>132</v>
      </c>
      <c r="CC1" s="73" t="s">
        <v>133</v>
      </c>
      <c r="CD1" s="73" t="s">
        <v>134</v>
      </c>
      <c r="CE1" s="45" t="s">
        <v>252</v>
      </c>
      <c r="CF1" s="45" t="s">
        <v>253</v>
      </c>
      <c r="CG1" s="45" t="s">
        <v>254</v>
      </c>
      <c r="CH1" s="45" t="s">
        <v>255</v>
      </c>
      <c r="CI1" s="45" t="s">
        <v>256</v>
      </c>
      <c r="CJ1" s="45" t="s">
        <v>257</v>
      </c>
      <c r="CK1" s="46" t="s">
        <v>258</v>
      </c>
      <c r="CL1" s="46" t="s">
        <v>259</v>
      </c>
      <c r="CM1" s="46" t="s">
        <v>260</v>
      </c>
      <c r="CN1" s="46" t="s">
        <v>261</v>
      </c>
      <c r="CO1" s="61" t="s">
        <v>263</v>
      </c>
      <c r="CP1" s="61" t="s">
        <v>262</v>
      </c>
      <c r="CQ1" s="61" t="s">
        <v>264</v>
      </c>
      <c r="CR1" s="61" t="s">
        <v>265</v>
      </c>
      <c r="CS1" s="61" t="s">
        <v>266</v>
      </c>
      <c r="CT1" s="61" t="s">
        <v>267</v>
      </c>
      <c r="CU1" s="62" t="s">
        <v>268</v>
      </c>
      <c r="CV1" s="62" t="s">
        <v>269</v>
      </c>
      <c r="CW1" s="62" t="s">
        <v>270</v>
      </c>
      <c r="CX1" s="62" t="s">
        <v>271</v>
      </c>
      <c r="CY1" s="63" t="s">
        <v>273</v>
      </c>
      <c r="CZ1" s="63" t="s">
        <v>274</v>
      </c>
      <c r="DA1" s="63" t="s">
        <v>275</v>
      </c>
      <c r="DB1" s="63" t="s">
        <v>276</v>
      </c>
      <c r="DC1" s="63" t="s">
        <v>277</v>
      </c>
      <c r="DD1" s="63" t="s">
        <v>278</v>
      </c>
      <c r="DE1" s="64" t="s">
        <v>279</v>
      </c>
      <c r="DF1" s="64" t="s">
        <v>280</v>
      </c>
      <c r="DG1" s="64" t="s">
        <v>281</v>
      </c>
      <c r="DH1" s="64" t="s">
        <v>272</v>
      </c>
    </row>
    <row r="2" spans="1:112" x14ac:dyDescent="0.2"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9"/>
      <c r="BF2" s="48"/>
      <c r="BG2" s="48"/>
      <c r="BH2" s="48"/>
      <c r="BI2" s="48"/>
      <c r="BJ2" s="48"/>
      <c r="BK2" s="49"/>
      <c r="BL2" s="48"/>
      <c r="BM2" s="48"/>
      <c r="BU2" s="50" t="s">
        <v>20</v>
      </c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</row>
    <row r="3" spans="1:112" x14ac:dyDescent="0.2">
      <c r="B3" s="77" t="s">
        <v>30</v>
      </c>
      <c r="C3" s="51">
        <v>50</v>
      </c>
      <c r="D3" s="51">
        <v>55</v>
      </c>
      <c r="E3" s="51">
        <v>60</v>
      </c>
      <c r="F3" s="51">
        <v>65</v>
      </c>
      <c r="G3" s="51">
        <v>70</v>
      </c>
      <c r="H3" s="51">
        <v>74</v>
      </c>
      <c r="I3" s="51">
        <v>77</v>
      </c>
      <c r="J3" s="51">
        <v>80</v>
      </c>
      <c r="K3" s="51">
        <v>85</v>
      </c>
      <c r="L3" s="51">
        <v>90</v>
      </c>
      <c r="M3" s="52">
        <v>47</v>
      </c>
      <c r="N3" s="52">
        <v>50</v>
      </c>
      <c r="O3" s="52">
        <v>55</v>
      </c>
      <c r="P3" s="52">
        <v>30</v>
      </c>
      <c r="Q3" s="52">
        <v>62</v>
      </c>
      <c r="R3" s="52">
        <v>65</v>
      </c>
      <c r="S3" s="52">
        <v>67</v>
      </c>
      <c r="T3" s="52">
        <v>70</v>
      </c>
      <c r="U3" s="52">
        <v>75</v>
      </c>
      <c r="V3" s="52">
        <v>80</v>
      </c>
      <c r="W3" s="53">
        <v>45</v>
      </c>
      <c r="X3" s="53">
        <v>47</v>
      </c>
      <c r="Y3" s="53">
        <v>52</v>
      </c>
      <c r="Z3" s="53">
        <v>55</v>
      </c>
      <c r="AA3" s="53">
        <v>57</v>
      </c>
      <c r="AB3" s="53">
        <v>60</v>
      </c>
      <c r="AC3" s="53">
        <v>62</v>
      </c>
      <c r="AD3" s="53">
        <v>65</v>
      </c>
      <c r="AE3" s="53">
        <v>70</v>
      </c>
      <c r="AF3" s="53">
        <v>75</v>
      </c>
      <c r="AG3" s="54">
        <v>42</v>
      </c>
      <c r="AH3" s="54">
        <v>45</v>
      </c>
      <c r="AI3" s="54">
        <v>47</v>
      </c>
      <c r="AJ3" s="54">
        <v>52</v>
      </c>
      <c r="AK3" s="54">
        <v>55</v>
      </c>
      <c r="AL3" s="54">
        <v>57</v>
      </c>
      <c r="AM3" s="54">
        <v>60</v>
      </c>
      <c r="AN3" s="54">
        <v>62</v>
      </c>
      <c r="AO3" s="54">
        <v>65</v>
      </c>
      <c r="AP3" s="54">
        <v>67</v>
      </c>
      <c r="AQ3" s="55">
        <v>38</v>
      </c>
      <c r="AR3" s="55">
        <v>42</v>
      </c>
      <c r="AS3" s="55">
        <v>45</v>
      </c>
      <c r="AT3" s="55">
        <v>47</v>
      </c>
      <c r="AU3" s="55">
        <v>50</v>
      </c>
      <c r="AV3" s="55">
        <v>52</v>
      </c>
      <c r="AW3" s="55">
        <v>55</v>
      </c>
      <c r="AX3" s="55">
        <v>57</v>
      </c>
      <c r="AY3" s="55">
        <v>60</v>
      </c>
      <c r="AZ3" s="55">
        <v>62</v>
      </c>
      <c r="BA3" s="56">
        <v>36</v>
      </c>
      <c r="BB3" s="56">
        <v>40</v>
      </c>
      <c r="BC3" s="56">
        <v>42</v>
      </c>
      <c r="BD3" s="56">
        <v>45</v>
      </c>
      <c r="BE3" s="56">
        <v>47</v>
      </c>
      <c r="BF3" s="56">
        <v>50</v>
      </c>
      <c r="BG3" s="56">
        <v>52</v>
      </c>
      <c r="BH3" s="56">
        <v>55</v>
      </c>
      <c r="BI3" s="56">
        <v>57</v>
      </c>
      <c r="BJ3" s="56">
        <v>60</v>
      </c>
      <c r="BK3" s="57">
        <v>33</v>
      </c>
      <c r="BL3" s="58">
        <v>37</v>
      </c>
      <c r="BM3" s="58">
        <v>40</v>
      </c>
      <c r="BN3" s="58">
        <v>42</v>
      </c>
      <c r="BO3" s="58">
        <v>45</v>
      </c>
      <c r="BP3" s="58">
        <v>47</v>
      </c>
      <c r="BQ3" s="58">
        <v>50</v>
      </c>
      <c r="BR3" s="58">
        <v>52</v>
      </c>
      <c r="BS3" s="58">
        <v>55</v>
      </c>
      <c r="BT3" s="58">
        <v>57</v>
      </c>
      <c r="BU3" s="59">
        <v>30</v>
      </c>
      <c r="BV3" s="59">
        <v>34</v>
      </c>
      <c r="BW3" s="59">
        <v>38</v>
      </c>
      <c r="BX3" s="59">
        <v>40</v>
      </c>
      <c r="BY3" s="59">
        <v>42</v>
      </c>
      <c r="BZ3" s="59">
        <v>45</v>
      </c>
      <c r="CA3" s="59">
        <v>47</v>
      </c>
      <c r="CB3" s="59">
        <v>50</v>
      </c>
      <c r="CC3" s="59">
        <v>52</v>
      </c>
      <c r="CD3" s="59">
        <v>54</v>
      </c>
      <c r="CE3" s="51">
        <v>28</v>
      </c>
      <c r="CF3" s="51">
        <v>30</v>
      </c>
      <c r="CG3" s="51">
        <v>34</v>
      </c>
      <c r="CH3" s="51">
        <v>35</v>
      </c>
      <c r="CI3" s="51">
        <v>37</v>
      </c>
      <c r="CJ3" s="51">
        <v>39</v>
      </c>
      <c r="CK3" s="51">
        <v>41</v>
      </c>
      <c r="CL3" s="51">
        <v>42</v>
      </c>
      <c r="CM3" s="51">
        <v>43</v>
      </c>
      <c r="CN3" s="51">
        <v>44</v>
      </c>
      <c r="CO3" s="52">
        <v>26</v>
      </c>
      <c r="CP3" s="52">
        <v>28</v>
      </c>
      <c r="CQ3" s="52">
        <v>30</v>
      </c>
      <c r="CR3" s="52">
        <v>32</v>
      </c>
      <c r="CS3" s="52">
        <v>33</v>
      </c>
      <c r="CT3" s="52">
        <v>35</v>
      </c>
      <c r="CU3" s="52">
        <v>36</v>
      </c>
      <c r="CV3" s="52">
        <v>37</v>
      </c>
      <c r="CW3" s="52">
        <v>38</v>
      </c>
      <c r="CX3" s="52">
        <v>35</v>
      </c>
      <c r="CY3" s="53">
        <v>24</v>
      </c>
      <c r="CZ3" s="53">
        <v>25</v>
      </c>
      <c r="DA3" s="53">
        <v>26</v>
      </c>
      <c r="DB3" s="53">
        <v>27</v>
      </c>
      <c r="DC3" s="53">
        <v>28</v>
      </c>
      <c r="DD3" s="53">
        <v>29</v>
      </c>
      <c r="DE3" s="53">
        <v>30</v>
      </c>
      <c r="DF3" s="53">
        <v>31</v>
      </c>
      <c r="DG3" s="53">
        <v>33</v>
      </c>
      <c r="DH3" s="53">
        <v>35</v>
      </c>
    </row>
    <row r="4" spans="1:112" x14ac:dyDescent="0.2">
      <c r="B4" s="77" t="s">
        <v>34</v>
      </c>
      <c r="C4" s="51">
        <v>65</v>
      </c>
      <c r="D4" s="51">
        <v>72</v>
      </c>
      <c r="E4" s="51">
        <v>80</v>
      </c>
      <c r="F4" s="51">
        <v>85</v>
      </c>
      <c r="G4" s="51">
        <v>90</v>
      </c>
      <c r="H4" s="51">
        <v>94</v>
      </c>
      <c r="I4" s="51">
        <v>97</v>
      </c>
      <c r="J4" s="51">
        <v>100</v>
      </c>
      <c r="K4" s="51">
        <v>105</v>
      </c>
      <c r="L4" s="51">
        <v>110</v>
      </c>
      <c r="M4" s="52">
        <v>60</v>
      </c>
      <c r="N4" s="52">
        <v>67</v>
      </c>
      <c r="O4" s="52">
        <v>72</v>
      </c>
      <c r="P4" s="52">
        <v>77</v>
      </c>
      <c r="Q4" s="52">
        <v>82</v>
      </c>
      <c r="R4" s="52">
        <v>87</v>
      </c>
      <c r="S4" s="52">
        <v>90</v>
      </c>
      <c r="T4" s="52">
        <v>92</v>
      </c>
      <c r="U4" s="52">
        <v>95</v>
      </c>
      <c r="V4" s="52">
        <v>100</v>
      </c>
      <c r="W4" s="53">
        <v>56</v>
      </c>
      <c r="X4" s="53">
        <v>62</v>
      </c>
      <c r="Y4" s="53">
        <v>67</v>
      </c>
      <c r="Z4" s="53">
        <v>72</v>
      </c>
      <c r="AA4" s="53">
        <v>77</v>
      </c>
      <c r="AB4" s="53">
        <v>80</v>
      </c>
      <c r="AC4" s="53">
        <v>82</v>
      </c>
      <c r="AD4" s="53">
        <v>85</v>
      </c>
      <c r="AE4" s="53">
        <v>90</v>
      </c>
      <c r="AF4" s="53">
        <v>95</v>
      </c>
      <c r="AG4" s="54">
        <v>52</v>
      </c>
      <c r="AH4" s="54">
        <v>57</v>
      </c>
      <c r="AI4" s="54">
        <v>62</v>
      </c>
      <c r="AJ4" s="54">
        <v>67</v>
      </c>
      <c r="AK4" s="54">
        <v>70</v>
      </c>
      <c r="AL4" s="54">
        <v>72</v>
      </c>
      <c r="AM4" s="54">
        <v>75</v>
      </c>
      <c r="AN4" s="54">
        <v>80</v>
      </c>
      <c r="AO4" s="54">
        <v>82</v>
      </c>
      <c r="AP4" s="54">
        <v>85</v>
      </c>
      <c r="AQ4" s="55">
        <v>46</v>
      </c>
      <c r="AR4" s="55">
        <v>50</v>
      </c>
      <c r="AS4" s="55">
        <v>55</v>
      </c>
      <c r="AT4" s="55">
        <v>60</v>
      </c>
      <c r="AU4" s="55">
        <v>65</v>
      </c>
      <c r="AV4" s="55">
        <v>67</v>
      </c>
      <c r="AW4" s="55">
        <v>70</v>
      </c>
      <c r="AX4" s="55">
        <v>75</v>
      </c>
      <c r="AY4" s="55">
        <v>77</v>
      </c>
      <c r="AZ4" s="55">
        <v>80</v>
      </c>
      <c r="BA4" s="56">
        <v>44</v>
      </c>
      <c r="BB4" s="56">
        <v>47</v>
      </c>
      <c r="BC4" s="56">
        <v>50</v>
      </c>
      <c r="BD4" s="56">
        <v>55</v>
      </c>
      <c r="BE4" s="56">
        <v>60</v>
      </c>
      <c r="BF4" s="56">
        <v>62</v>
      </c>
      <c r="BG4" s="56">
        <v>65</v>
      </c>
      <c r="BH4" s="56">
        <v>67</v>
      </c>
      <c r="BI4" s="56">
        <v>70</v>
      </c>
      <c r="BJ4" s="56">
        <v>73</v>
      </c>
      <c r="BK4" s="57">
        <v>40</v>
      </c>
      <c r="BL4" s="57">
        <v>43</v>
      </c>
      <c r="BM4" s="57">
        <v>47</v>
      </c>
      <c r="BN4" s="57">
        <v>50</v>
      </c>
      <c r="BO4" s="57">
        <v>52</v>
      </c>
      <c r="BP4" s="57">
        <v>57</v>
      </c>
      <c r="BQ4" s="57">
        <v>60</v>
      </c>
      <c r="BR4" s="57">
        <v>62</v>
      </c>
      <c r="BS4" s="57">
        <v>64</v>
      </c>
      <c r="BT4" s="57">
        <v>66</v>
      </c>
      <c r="BU4" s="59">
        <v>42</v>
      </c>
      <c r="BV4" s="59">
        <v>39</v>
      </c>
      <c r="BW4" s="59">
        <v>42</v>
      </c>
      <c r="BX4" s="59">
        <v>45</v>
      </c>
      <c r="BY4" s="59">
        <v>48</v>
      </c>
      <c r="BZ4" s="59">
        <v>50</v>
      </c>
      <c r="CA4" s="59">
        <v>52</v>
      </c>
      <c r="CB4" s="59">
        <v>54</v>
      </c>
      <c r="CC4" s="59">
        <v>56</v>
      </c>
      <c r="CD4" s="59">
        <v>58</v>
      </c>
      <c r="CE4" s="51">
        <v>34</v>
      </c>
      <c r="CF4" s="51">
        <v>36</v>
      </c>
      <c r="CG4" s="51">
        <v>38</v>
      </c>
      <c r="CH4" s="51">
        <v>40</v>
      </c>
      <c r="CI4" s="51">
        <v>42</v>
      </c>
      <c r="CJ4" s="51">
        <v>44</v>
      </c>
      <c r="CK4" s="51">
        <v>46</v>
      </c>
      <c r="CL4" s="51">
        <v>48</v>
      </c>
      <c r="CM4" s="51">
        <v>49</v>
      </c>
      <c r="CN4" s="51">
        <v>50</v>
      </c>
      <c r="CO4" s="52">
        <v>32</v>
      </c>
      <c r="CP4" s="52">
        <v>34</v>
      </c>
      <c r="CQ4" s="52">
        <v>35</v>
      </c>
      <c r="CR4" s="52">
        <v>37</v>
      </c>
      <c r="CS4" s="52">
        <v>39</v>
      </c>
      <c r="CT4" s="52">
        <v>40</v>
      </c>
      <c r="CU4" s="52">
        <v>41</v>
      </c>
      <c r="CV4" s="52">
        <v>43</v>
      </c>
      <c r="CW4" s="52">
        <v>44</v>
      </c>
      <c r="CX4" s="52">
        <v>40</v>
      </c>
      <c r="CY4" s="53">
        <v>30</v>
      </c>
      <c r="CZ4" s="53">
        <v>31</v>
      </c>
      <c r="DA4" s="53">
        <v>32</v>
      </c>
      <c r="DB4" s="53">
        <v>33</v>
      </c>
      <c r="DC4" s="53">
        <v>34</v>
      </c>
      <c r="DD4" s="53">
        <v>35</v>
      </c>
      <c r="DE4" s="53">
        <v>37</v>
      </c>
      <c r="DF4" s="53">
        <v>38</v>
      </c>
      <c r="DG4" s="53">
        <v>39</v>
      </c>
      <c r="DH4" s="53">
        <v>40</v>
      </c>
    </row>
    <row r="5" spans="1:112" x14ac:dyDescent="0.2">
      <c r="B5" s="77" t="s">
        <v>32</v>
      </c>
      <c r="C5" s="51">
        <v>79</v>
      </c>
      <c r="D5" s="51">
        <v>85</v>
      </c>
      <c r="E5" s="51">
        <v>93</v>
      </c>
      <c r="F5" s="51">
        <v>98</v>
      </c>
      <c r="G5" s="51">
        <v>104</v>
      </c>
      <c r="H5" s="51">
        <v>111</v>
      </c>
      <c r="I5" s="51">
        <v>115</v>
      </c>
      <c r="J5" s="51">
        <v>119</v>
      </c>
      <c r="K5" s="51">
        <v>123</v>
      </c>
      <c r="L5" s="51">
        <v>123</v>
      </c>
      <c r="M5" s="52">
        <v>74</v>
      </c>
      <c r="N5" s="52">
        <v>80</v>
      </c>
      <c r="O5" s="52">
        <v>88</v>
      </c>
      <c r="P5" s="52">
        <v>93</v>
      </c>
      <c r="Q5" s="52">
        <v>98</v>
      </c>
      <c r="R5" s="52">
        <v>105</v>
      </c>
      <c r="S5" s="52">
        <v>109</v>
      </c>
      <c r="T5" s="52">
        <v>112</v>
      </c>
      <c r="U5" s="52">
        <v>116</v>
      </c>
      <c r="V5" s="52">
        <v>119</v>
      </c>
      <c r="W5" s="53">
        <v>70</v>
      </c>
      <c r="X5" s="53">
        <v>76</v>
      </c>
      <c r="Y5" s="53">
        <v>83</v>
      </c>
      <c r="Z5" s="53">
        <v>87</v>
      </c>
      <c r="AA5" s="53">
        <v>92</v>
      </c>
      <c r="AB5" s="53">
        <v>99</v>
      </c>
      <c r="AC5" s="53">
        <v>102</v>
      </c>
      <c r="AD5" s="53">
        <v>106</v>
      </c>
      <c r="AE5" s="53">
        <v>109</v>
      </c>
      <c r="AF5" s="53">
        <v>112</v>
      </c>
      <c r="AG5" s="54">
        <v>66</v>
      </c>
      <c r="AH5" s="54">
        <v>71</v>
      </c>
      <c r="AI5" s="54">
        <v>78</v>
      </c>
      <c r="AJ5" s="54">
        <v>82</v>
      </c>
      <c r="AK5" s="54">
        <v>87</v>
      </c>
      <c r="AL5" s="54">
        <v>92</v>
      </c>
      <c r="AM5" s="54">
        <v>96</v>
      </c>
      <c r="AN5" s="54">
        <v>99</v>
      </c>
      <c r="AO5" s="54">
        <v>102</v>
      </c>
      <c r="AP5" s="54">
        <v>105</v>
      </c>
      <c r="AQ5" s="55">
        <v>56</v>
      </c>
      <c r="AR5" s="55">
        <v>61</v>
      </c>
      <c r="AS5" s="55">
        <v>66</v>
      </c>
      <c r="AT5" s="55">
        <v>70</v>
      </c>
      <c r="AU5" s="55">
        <v>74</v>
      </c>
      <c r="AV5" s="55">
        <v>79</v>
      </c>
      <c r="AW5" s="55">
        <v>82</v>
      </c>
      <c r="AX5" s="55">
        <v>85</v>
      </c>
      <c r="AY5" s="55">
        <v>87</v>
      </c>
      <c r="AZ5" s="55">
        <v>90</v>
      </c>
      <c r="BA5" s="56">
        <v>48</v>
      </c>
      <c r="BB5" s="56">
        <v>51</v>
      </c>
      <c r="BC5" s="56">
        <v>57</v>
      </c>
      <c r="BD5" s="56">
        <v>60</v>
      </c>
      <c r="BE5" s="56">
        <v>63</v>
      </c>
      <c r="BF5" s="56">
        <v>67</v>
      </c>
      <c r="BG5" s="56">
        <v>70</v>
      </c>
      <c r="BH5" s="56">
        <v>72</v>
      </c>
      <c r="BI5" s="56">
        <v>74</v>
      </c>
      <c r="BJ5" s="56">
        <v>77</v>
      </c>
      <c r="BK5" s="57">
        <v>43</v>
      </c>
      <c r="BL5" s="57">
        <v>46</v>
      </c>
      <c r="BM5" s="57">
        <v>51</v>
      </c>
      <c r="BN5" s="57">
        <v>54</v>
      </c>
      <c r="BO5" s="57">
        <v>57</v>
      </c>
      <c r="BP5" s="57">
        <v>61</v>
      </c>
      <c r="BQ5" s="57">
        <v>63</v>
      </c>
      <c r="BR5" s="57">
        <v>65</v>
      </c>
      <c r="BS5" s="57">
        <v>67</v>
      </c>
      <c r="BT5" s="57">
        <v>69</v>
      </c>
      <c r="BU5" s="60">
        <v>36</v>
      </c>
      <c r="BV5" s="59">
        <v>42</v>
      </c>
      <c r="BW5" s="59">
        <v>45</v>
      </c>
      <c r="BX5" s="59">
        <v>48</v>
      </c>
      <c r="BY5" s="59">
        <v>51</v>
      </c>
      <c r="BZ5" s="59">
        <v>54</v>
      </c>
      <c r="CA5" s="59">
        <v>56</v>
      </c>
      <c r="CB5" s="59">
        <v>58</v>
      </c>
      <c r="CC5" s="59">
        <v>60</v>
      </c>
      <c r="CD5" s="59">
        <v>61</v>
      </c>
      <c r="CE5" s="51">
        <v>42</v>
      </c>
      <c r="CF5" s="51">
        <v>42</v>
      </c>
      <c r="CG5" s="51">
        <v>42</v>
      </c>
      <c r="CH5" s="51">
        <v>43</v>
      </c>
      <c r="CI5" s="51">
        <v>45</v>
      </c>
      <c r="CJ5" s="51">
        <v>48</v>
      </c>
      <c r="CK5" s="51">
        <v>50</v>
      </c>
      <c r="CL5" s="51">
        <v>51</v>
      </c>
      <c r="CM5" s="51">
        <v>52</v>
      </c>
      <c r="CN5" s="51">
        <v>53</v>
      </c>
      <c r="CO5" s="52">
        <v>42</v>
      </c>
      <c r="CP5" s="52">
        <v>42</v>
      </c>
      <c r="CQ5" s="52">
        <v>42</v>
      </c>
      <c r="CR5" s="52">
        <v>42</v>
      </c>
      <c r="CS5" s="52">
        <v>42</v>
      </c>
      <c r="CT5" s="52">
        <v>42</v>
      </c>
      <c r="CU5" s="52">
        <v>44</v>
      </c>
      <c r="CV5" s="52">
        <v>45</v>
      </c>
      <c r="CW5" s="52">
        <v>46</v>
      </c>
      <c r="CX5" s="52">
        <v>42</v>
      </c>
      <c r="CY5" s="53">
        <v>42</v>
      </c>
      <c r="CZ5" s="53">
        <v>42</v>
      </c>
      <c r="DA5" s="53">
        <v>42</v>
      </c>
      <c r="DB5" s="53">
        <v>42</v>
      </c>
      <c r="DC5" s="53">
        <v>42</v>
      </c>
      <c r="DD5" s="53">
        <v>42</v>
      </c>
      <c r="DE5" s="53">
        <v>42</v>
      </c>
      <c r="DF5" s="53">
        <v>42</v>
      </c>
      <c r="DG5" s="53">
        <v>42</v>
      </c>
      <c r="DH5" s="53">
        <v>42</v>
      </c>
    </row>
    <row r="6" spans="1:112" x14ac:dyDescent="0.2">
      <c r="B6" s="77" t="s">
        <v>33</v>
      </c>
      <c r="C6" s="51">
        <v>94</v>
      </c>
      <c r="D6" s="51">
        <v>101</v>
      </c>
      <c r="E6" s="51">
        <v>111</v>
      </c>
      <c r="F6" s="51">
        <v>117</v>
      </c>
      <c r="G6" s="51">
        <v>123</v>
      </c>
      <c r="H6" s="51">
        <v>129</v>
      </c>
      <c r="I6" s="51">
        <v>133</v>
      </c>
      <c r="J6" s="51">
        <v>136</v>
      </c>
      <c r="K6" s="51">
        <v>139</v>
      </c>
      <c r="L6" s="51">
        <v>144</v>
      </c>
      <c r="M6" s="52">
        <v>89</v>
      </c>
      <c r="N6" s="52">
        <v>96</v>
      </c>
      <c r="O6" s="52">
        <v>105</v>
      </c>
      <c r="P6" s="52">
        <v>111</v>
      </c>
      <c r="Q6" s="52">
        <v>115</v>
      </c>
      <c r="R6" s="52">
        <v>121</v>
      </c>
      <c r="S6" s="52">
        <v>124</v>
      </c>
      <c r="T6" s="52">
        <v>126</v>
      </c>
      <c r="U6" s="52">
        <v>129</v>
      </c>
      <c r="V6" s="52">
        <v>133</v>
      </c>
      <c r="W6" s="53">
        <v>83</v>
      </c>
      <c r="X6" s="53">
        <v>89</v>
      </c>
      <c r="Y6" s="53">
        <v>98</v>
      </c>
      <c r="Z6" s="53">
        <v>102</v>
      </c>
      <c r="AA6" s="53">
        <v>107</v>
      </c>
      <c r="AB6" s="53">
        <v>111</v>
      </c>
      <c r="AC6" s="53">
        <v>113</v>
      </c>
      <c r="AD6" s="53">
        <v>115</v>
      </c>
      <c r="AE6" s="53">
        <v>118</v>
      </c>
      <c r="AF6" s="53">
        <v>122</v>
      </c>
      <c r="AG6" s="54">
        <v>75</v>
      </c>
      <c r="AH6" s="54">
        <v>81</v>
      </c>
      <c r="AI6" s="54">
        <v>88</v>
      </c>
      <c r="AJ6" s="54">
        <v>92</v>
      </c>
      <c r="AK6" s="54">
        <v>96</v>
      </c>
      <c r="AL6" s="54">
        <v>99</v>
      </c>
      <c r="AM6" s="54">
        <v>102</v>
      </c>
      <c r="AN6" s="54">
        <v>104</v>
      </c>
      <c r="AO6" s="54">
        <v>106</v>
      </c>
      <c r="AP6" s="54">
        <v>110</v>
      </c>
      <c r="AQ6" s="55">
        <v>63</v>
      </c>
      <c r="AR6" s="55">
        <v>71</v>
      </c>
      <c r="AS6" s="55">
        <v>78</v>
      </c>
      <c r="AT6" s="55">
        <v>81</v>
      </c>
      <c r="AU6" s="55">
        <v>85</v>
      </c>
      <c r="AV6" s="55">
        <v>87</v>
      </c>
      <c r="AW6" s="55">
        <v>90</v>
      </c>
      <c r="AX6" s="55">
        <v>92</v>
      </c>
      <c r="AY6" s="55">
        <v>94</v>
      </c>
      <c r="AZ6" s="55">
        <v>97</v>
      </c>
      <c r="BA6" s="56">
        <v>59</v>
      </c>
      <c r="BB6" s="56">
        <v>62</v>
      </c>
      <c r="BC6" s="56">
        <v>67</v>
      </c>
      <c r="BD6" s="56">
        <v>70</v>
      </c>
      <c r="BE6" s="56">
        <v>73</v>
      </c>
      <c r="BF6" s="56">
        <v>76</v>
      </c>
      <c r="BG6" s="56">
        <v>79</v>
      </c>
      <c r="BH6" s="56">
        <v>80</v>
      </c>
      <c r="BI6" s="56">
        <v>81</v>
      </c>
      <c r="BJ6" s="56">
        <v>82</v>
      </c>
      <c r="BK6" s="57">
        <v>54</v>
      </c>
      <c r="BL6" s="57">
        <v>57</v>
      </c>
      <c r="BM6" s="57">
        <v>60</v>
      </c>
      <c r="BN6" s="57">
        <v>62</v>
      </c>
      <c r="BO6" s="57">
        <v>65</v>
      </c>
      <c r="BP6" s="57">
        <v>66</v>
      </c>
      <c r="BQ6" s="57">
        <v>68</v>
      </c>
      <c r="BR6" s="57">
        <v>69</v>
      </c>
      <c r="BS6" s="57">
        <v>69</v>
      </c>
      <c r="BT6" s="57">
        <v>70</v>
      </c>
      <c r="BU6" s="59">
        <v>42</v>
      </c>
      <c r="BV6" s="59">
        <v>51</v>
      </c>
      <c r="BW6" s="59">
        <v>53</v>
      </c>
      <c r="BX6" s="59">
        <v>55</v>
      </c>
      <c r="BY6" s="59">
        <v>56</v>
      </c>
      <c r="BZ6" s="59">
        <v>57</v>
      </c>
      <c r="CA6" s="59">
        <v>58</v>
      </c>
      <c r="CB6" s="59">
        <v>58</v>
      </c>
      <c r="CC6" s="59">
        <v>58</v>
      </c>
      <c r="CD6" s="59">
        <v>59</v>
      </c>
      <c r="CE6" s="141">
        <v>99</v>
      </c>
      <c r="CF6" s="141">
        <v>99</v>
      </c>
      <c r="CG6" s="141">
        <v>99</v>
      </c>
      <c r="CH6" s="141">
        <v>99</v>
      </c>
      <c r="CI6" s="141">
        <v>99</v>
      </c>
      <c r="CJ6" s="141">
        <v>99</v>
      </c>
      <c r="CK6" s="141">
        <v>99</v>
      </c>
      <c r="CL6" s="141">
        <v>99</v>
      </c>
      <c r="CM6" s="141">
        <v>99</v>
      </c>
      <c r="CN6" s="141">
        <v>99</v>
      </c>
      <c r="CO6" s="142">
        <v>99</v>
      </c>
      <c r="CP6" s="142">
        <v>99</v>
      </c>
      <c r="CQ6" s="142">
        <v>99</v>
      </c>
      <c r="CR6" s="142">
        <v>99</v>
      </c>
      <c r="CS6" s="142">
        <v>99</v>
      </c>
      <c r="CT6" s="142">
        <v>99</v>
      </c>
      <c r="CU6" s="142">
        <v>99</v>
      </c>
      <c r="CV6" s="142">
        <v>99</v>
      </c>
      <c r="CW6" s="142">
        <v>99</v>
      </c>
      <c r="CX6" s="142">
        <v>99</v>
      </c>
      <c r="CY6" s="143">
        <v>99</v>
      </c>
      <c r="CZ6" s="143">
        <v>99</v>
      </c>
      <c r="DA6" s="143">
        <v>99</v>
      </c>
      <c r="DB6" s="143">
        <v>99</v>
      </c>
      <c r="DC6" s="143">
        <v>99</v>
      </c>
      <c r="DD6" s="143">
        <v>99</v>
      </c>
      <c r="DE6" s="143">
        <v>99</v>
      </c>
      <c r="DF6" s="143">
        <v>99</v>
      </c>
      <c r="DG6" s="143">
        <v>99</v>
      </c>
      <c r="DH6" s="143">
        <v>99</v>
      </c>
    </row>
    <row r="7" spans="1:112" x14ac:dyDescent="0.2">
      <c r="B7" s="77" t="s">
        <v>17</v>
      </c>
      <c r="C7" s="47">
        <v>1000</v>
      </c>
      <c r="D7" s="47">
        <v>1000</v>
      </c>
      <c r="E7" s="47">
        <v>1000</v>
      </c>
      <c r="F7" s="47">
        <v>1000</v>
      </c>
      <c r="G7" s="47">
        <v>1000</v>
      </c>
      <c r="H7" s="47">
        <v>1000</v>
      </c>
      <c r="I7" s="47">
        <v>1000</v>
      </c>
      <c r="J7" s="47">
        <v>1000</v>
      </c>
      <c r="K7" s="47">
        <v>1000</v>
      </c>
      <c r="L7" s="47">
        <v>1000</v>
      </c>
      <c r="M7" s="47">
        <v>1000</v>
      </c>
      <c r="N7" s="47">
        <v>1000</v>
      </c>
      <c r="O7" s="47">
        <v>1000</v>
      </c>
      <c r="P7" s="47">
        <v>1000</v>
      </c>
      <c r="Q7" s="47">
        <v>1000</v>
      </c>
      <c r="R7" s="47">
        <v>1000</v>
      </c>
      <c r="S7" s="47">
        <v>1000</v>
      </c>
      <c r="T7" s="47">
        <v>1000</v>
      </c>
      <c r="U7" s="47">
        <v>1000</v>
      </c>
      <c r="V7" s="47">
        <v>1000</v>
      </c>
      <c r="W7" s="47">
        <v>1000</v>
      </c>
      <c r="X7" s="47">
        <v>1000</v>
      </c>
      <c r="Y7" s="47">
        <v>1000</v>
      </c>
      <c r="Z7" s="47">
        <v>1000</v>
      </c>
      <c r="AA7" s="47">
        <v>1000</v>
      </c>
      <c r="AB7" s="47">
        <v>1000</v>
      </c>
      <c r="AC7" s="47">
        <v>1000</v>
      </c>
      <c r="AD7" s="47">
        <v>1000</v>
      </c>
      <c r="AE7" s="47">
        <v>1000</v>
      </c>
      <c r="AF7" s="47">
        <v>1000</v>
      </c>
      <c r="AG7" s="47">
        <v>1000</v>
      </c>
      <c r="AH7" s="47">
        <v>1000</v>
      </c>
      <c r="AI7" s="47">
        <v>1000</v>
      </c>
      <c r="AJ7" s="47">
        <v>1000</v>
      </c>
      <c r="AK7" s="47">
        <v>1000</v>
      </c>
      <c r="AL7" s="47">
        <v>1000</v>
      </c>
      <c r="AM7" s="47">
        <v>1000</v>
      </c>
      <c r="AN7" s="47">
        <v>1000</v>
      </c>
      <c r="AO7" s="47">
        <v>1000</v>
      </c>
      <c r="AP7" s="47">
        <v>1000</v>
      </c>
      <c r="AQ7" s="47">
        <v>1000</v>
      </c>
      <c r="AR7" s="47">
        <v>1000</v>
      </c>
      <c r="AS7" s="47">
        <v>1000</v>
      </c>
      <c r="AT7" s="47">
        <v>1000</v>
      </c>
      <c r="AU7" s="47">
        <v>1000</v>
      </c>
      <c r="AV7" s="47">
        <v>1000</v>
      </c>
      <c r="AW7" s="47">
        <v>1000</v>
      </c>
      <c r="AX7" s="49">
        <v>1000</v>
      </c>
      <c r="AY7" s="47">
        <v>1000</v>
      </c>
      <c r="AZ7" s="49">
        <v>1000</v>
      </c>
      <c r="BA7" s="47">
        <v>1000</v>
      </c>
      <c r="BB7" s="47">
        <v>1000</v>
      </c>
      <c r="BC7" s="47">
        <v>1000</v>
      </c>
      <c r="BD7" s="47">
        <v>1000</v>
      </c>
      <c r="BE7" s="47">
        <v>1000</v>
      </c>
      <c r="BF7" s="47">
        <v>1000</v>
      </c>
      <c r="BG7" s="47">
        <v>1000</v>
      </c>
      <c r="BH7" s="47">
        <v>1000</v>
      </c>
      <c r="BI7" s="47">
        <v>1000</v>
      </c>
      <c r="BJ7" s="47">
        <v>1000</v>
      </c>
      <c r="BK7" s="47">
        <v>1000</v>
      </c>
      <c r="BL7" s="47">
        <v>1000</v>
      </c>
      <c r="BM7" s="47">
        <v>1000</v>
      </c>
      <c r="BN7" s="47">
        <v>1000</v>
      </c>
      <c r="BO7" s="47">
        <v>1000</v>
      </c>
      <c r="BP7" s="47">
        <v>1000</v>
      </c>
      <c r="BQ7" s="47">
        <v>1000</v>
      </c>
      <c r="BR7" s="47">
        <v>1000</v>
      </c>
      <c r="BS7" s="47">
        <v>1000</v>
      </c>
      <c r="BT7" s="47">
        <v>1000</v>
      </c>
      <c r="BU7" s="47">
        <v>1000</v>
      </c>
      <c r="BV7" s="47">
        <v>1000</v>
      </c>
      <c r="BW7" s="47">
        <v>1000</v>
      </c>
      <c r="BX7" s="47">
        <v>1000</v>
      </c>
      <c r="BY7" s="47">
        <v>1000</v>
      </c>
      <c r="BZ7" s="47">
        <v>1000</v>
      </c>
      <c r="CA7" s="47">
        <v>1000</v>
      </c>
      <c r="CB7" s="47">
        <v>1000</v>
      </c>
      <c r="CC7" s="47">
        <v>1000</v>
      </c>
      <c r="CD7" s="47">
        <v>1000</v>
      </c>
      <c r="CE7" s="47">
        <v>1000</v>
      </c>
      <c r="CF7" s="47">
        <v>1000</v>
      </c>
      <c r="CG7" s="47">
        <v>1000</v>
      </c>
      <c r="CH7" s="47">
        <v>1000</v>
      </c>
      <c r="CI7" s="47">
        <v>1000</v>
      </c>
      <c r="CJ7" s="47">
        <v>1000</v>
      </c>
      <c r="CK7" s="47">
        <v>1000</v>
      </c>
      <c r="CL7" s="47">
        <v>1000</v>
      </c>
      <c r="CM7" s="47">
        <v>1000</v>
      </c>
      <c r="CN7" s="47">
        <v>1000</v>
      </c>
      <c r="CO7" s="47">
        <v>1000</v>
      </c>
      <c r="CP7" s="47">
        <v>1000</v>
      </c>
      <c r="CQ7" s="47">
        <v>1000</v>
      </c>
      <c r="CR7" s="47">
        <v>1000</v>
      </c>
      <c r="CS7" s="47">
        <v>1000</v>
      </c>
      <c r="CT7" s="47">
        <v>1000</v>
      </c>
      <c r="CU7" s="47">
        <v>1000</v>
      </c>
      <c r="CV7" s="47">
        <v>1000</v>
      </c>
      <c r="CW7" s="47">
        <v>1000</v>
      </c>
      <c r="CX7" s="47">
        <v>1000</v>
      </c>
      <c r="CY7" s="47">
        <v>1000</v>
      </c>
      <c r="CZ7" s="47">
        <v>1000</v>
      </c>
      <c r="DA7" s="47">
        <v>1000</v>
      </c>
      <c r="DB7" s="47">
        <v>1000</v>
      </c>
      <c r="DC7" s="47">
        <v>1000</v>
      </c>
      <c r="DD7" s="47">
        <v>1000</v>
      </c>
      <c r="DE7" s="47">
        <v>1000</v>
      </c>
      <c r="DF7" s="47">
        <v>1000</v>
      </c>
      <c r="DG7" s="47">
        <v>1000</v>
      </c>
      <c r="DH7" s="47">
        <v>1000</v>
      </c>
    </row>
    <row r="8" spans="1:112" x14ac:dyDescent="0.2">
      <c r="B8" s="77" t="s">
        <v>18</v>
      </c>
      <c r="C8" s="47">
        <v>1000</v>
      </c>
      <c r="D8" s="47">
        <v>1000</v>
      </c>
      <c r="E8" s="47">
        <v>1000</v>
      </c>
      <c r="F8" s="47">
        <v>1000</v>
      </c>
      <c r="G8" s="47">
        <v>1000</v>
      </c>
      <c r="H8" s="47">
        <v>1000</v>
      </c>
      <c r="I8" s="47">
        <v>1000</v>
      </c>
      <c r="J8" s="47">
        <v>1000</v>
      </c>
      <c r="K8" s="47">
        <v>1000</v>
      </c>
      <c r="L8" s="47">
        <v>1000</v>
      </c>
      <c r="M8" s="47">
        <v>1000</v>
      </c>
      <c r="N8" s="47">
        <v>1000</v>
      </c>
      <c r="O8" s="47">
        <v>1000</v>
      </c>
      <c r="P8" s="47">
        <v>1000</v>
      </c>
      <c r="Q8" s="47">
        <v>1000</v>
      </c>
      <c r="R8" s="47">
        <v>1000</v>
      </c>
      <c r="S8" s="47">
        <v>1000</v>
      </c>
      <c r="T8" s="47">
        <v>1000</v>
      </c>
      <c r="U8" s="47">
        <v>1000</v>
      </c>
      <c r="V8" s="47">
        <v>1000</v>
      </c>
      <c r="W8" s="47">
        <v>1000</v>
      </c>
      <c r="X8" s="47">
        <v>1000</v>
      </c>
      <c r="Y8" s="47">
        <v>1000</v>
      </c>
      <c r="Z8" s="47">
        <v>1000</v>
      </c>
      <c r="AA8" s="47">
        <v>1000</v>
      </c>
      <c r="AB8" s="47">
        <v>1000</v>
      </c>
      <c r="AC8" s="47">
        <v>1000</v>
      </c>
      <c r="AD8" s="47">
        <v>1000</v>
      </c>
      <c r="AE8" s="47">
        <v>1000</v>
      </c>
      <c r="AF8" s="47">
        <v>1000</v>
      </c>
      <c r="AG8" s="47">
        <v>1000</v>
      </c>
      <c r="AH8" s="47">
        <v>1000</v>
      </c>
      <c r="AI8" s="47">
        <v>1000</v>
      </c>
      <c r="AJ8" s="47">
        <v>1000</v>
      </c>
      <c r="AK8" s="47">
        <v>1000</v>
      </c>
      <c r="AL8" s="47">
        <v>1000</v>
      </c>
      <c r="AM8" s="47">
        <v>1000</v>
      </c>
      <c r="AN8" s="49">
        <v>1000</v>
      </c>
      <c r="AO8" s="47">
        <v>1000</v>
      </c>
      <c r="AP8" s="49">
        <v>1000</v>
      </c>
      <c r="AQ8" s="47">
        <v>1000</v>
      </c>
      <c r="AR8" s="47">
        <v>1000</v>
      </c>
      <c r="AS8" s="47">
        <v>1000</v>
      </c>
      <c r="AT8" s="47">
        <v>1000</v>
      </c>
      <c r="AU8" s="47">
        <v>1000</v>
      </c>
      <c r="AV8" s="47">
        <v>1000</v>
      </c>
      <c r="AW8" s="47">
        <v>1000</v>
      </c>
      <c r="AX8" s="49">
        <v>1000</v>
      </c>
      <c r="AY8" s="47">
        <v>1000</v>
      </c>
      <c r="AZ8" s="49">
        <v>1000</v>
      </c>
      <c r="BA8" s="47">
        <v>1000</v>
      </c>
      <c r="BB8" s="47">
        <v>1000</v>
      </c>
      <c r="BC8" s="47">
        <v>1000</v>
      </c>
      <c r="BD8" s="47">
        <v>1000</v>
      </c>
      <c r="BE8" s="47">
        <v>1000</v>
      </c>
      <c r="BF8" s="47">
        <v>1000</v>
      </c>
      <c r="BG8" s="47">
        <v>1000</v>
      </c>
      <c r="BH8" s="49">
        <v>1000</v>
      </c>
      <c r="BI8" s="47">
        <v>1000</v>
      </c>
      <c r="BJ8" s="49">
        <v>1000</v>
      </c>
      <c r="BK8" s="47">
        <v>1000</v>
      </c>
      <c r="BL8" s="47">
        <v>1000</v>
      </c>
      <c r="BM8" s="47">
        <v>1000</v>
      </c>
      <c r="BN8" s="47">
        <v>1000</v>
      </c>
      <c r="BO8" s="47">
        <v>1000</v>
      </c>
      <c r="BP8" s="47">
        <v>1000</v>
      </c>
      <c r="BQ8" s="47">
        <v>1000</v>
      </c>
      <c r="BR8" s="49">
        <v>1000</v>
      </c>
      <c r="BS8" s="47">
        <v>1000</v>
      </c>
      <c r="BT8" s="49">
        <v>1000</v>
      </c>
      <c r="BU8" s="47">
        <v>1000</v>
      </c>
      <c r="BV8" s="47">
        <v>1000</v>
      </c>
      <c r="BW8" s="47">
        <v>1000</v>
      </c>
      <c r="BX8" s="47">
        <v>1000</v>
      </c>
      <c r="BY8" s="47">
        <v>1000</v>
      </c>
      <c r="BZ8" s="47">
        <v>1000</v>
      </c>
      <c r="CA8" s="47">
        <v>1000</v>
      </c>
      <c r="CB8" s="47">
        <v>1000</v>
      </c>
      <c r="CC8" s="47">
        <v>1000</v>
      </c>
      <c r="CD8" s="47">
        <v>1000</v>
      </c>
      <c r="CE8" s="47">
        <v>1000</v>
      </c>
      <c r="CF8" s="47">
        <v>1000</v>
      </c>
      <c r="CG8" s="47">
        <v>1000</v>
      </c>
      <c r="CH8" s="47">
        <v>1000</v>
      </c>
      <c r="CI8" s="47">
        <v>1000</v>
      </c>
      <c r="CJ8" s="47">
        <v>1000</v>
      </c>
      <c r="CK8" s="47">
        <v>1000</v>
      </c>
      <c r="CL8" s="47">
        <v>1000</v>
      </c>
      <c r="CM8" s="47">
        <v>1000</v>
      </c>
      <c r="CN8" s="47">
        <v>1000</v>
      </c>
      <c r="CO8" s="47">
        <v>1000</v>
      </c>
      <c r="CP8" s="47">
        <v>1000</v>
      </c>
      <c r="CQ8" s="47">
        <v>1000</v>
      </c>
      <c r="CR8" s="47">
        <v>1000</v>
      </c>
      <c r="CS8" s="47">
        <v>1000</v>
      </c>
      <c r="CT8" s="47">
        <v>1000</v>
      </c>
      <c r="CU8" s="47">
        <v>1000</v>
      </c>
      <c r="CV8" s="47">
        <v>1000</v>
      </c>
      <c r="CW8" s="47">
        <v>1000</v>
      </c>
      <c r="CX8" s="47">
        <v>1000</v>
      </c>
      <c r="CY8" s="47">
        <v>1000</v>
      </c>
      <c r="CZ8" s="47">
        <v>1000</v>
      </c>
      <c r="DA8" s="47">
        <v>1000</v>
      </c>
      <c r="DB8" s="47">
        <v>1000</v>
      </c>
      <c r="DC8" s="47">
        <v>1000</v>
      </c>
      <c r="DD8" s="47">
        <v>1000</v>
      </c>
      <c r="DE8" s="47">
        <v>1000</v>
      </c>
      <c r="DF8" s="47">
        <v>1000</v>
      </c>
      <c r="DG8" s="47">
        <v>1000</v>
      </c>
      <c r="DH8" s="47">
        <v>1000</v>
      </c>
    </row>
    <row r="9" spans="1:112" x14ac:dyDescent="0.2">
      <c r="B9" s="77" t="s">
        <v>19</v>
      </c>
      <c r="C9" s="47">
        <v>1000</v>
      </c>
      <c r="D9" s="47">
        <v>1000</v>
      </c>
      <c r="E9" s="47">
        <v>1000</v>
      </c>
      <c r="F9" s="47">
        <v>1000</v>
      </c>
      <c r="G9" s="47">
        <v>1000</v>
      </c>
      <c r="H9" s="47">
        <v>1000</v>
      </c>
      <c r="I9" s="47">
        <v>1000</v>
      </c>
      <c r="J9" s="47">
        <v>1000</v>
      </c>
      <c r="K9" s="47">
        <v>1000</v>
      </c>
      <c r="L9" s="47">
        <v>1000</v>
      </c>
      <c r="M9" s="47">
        <v>1000</v>
      </c>
      <c r="N9" s="47">
        <v>1000</v>
      </c>
      <c r="O9" s="47">
        <v>1000</v>
      </c>
      <c r="P9" s="47">
        <v>1000</v>
      </c>
      <c r="Q9" s="47">
        <v>1000</v>
      </c>
      <c r="R9" s="47">
        <v>1000</v>
      </c>
      <c r="S9" s="47">
        <v>1000</v>
      </c>
      <c r="T9" s="47">
        <v>1000</v>
      </c>
      <c r="U9" s="47">
        <v>1000</v>
      </c>
      <c r="V9" s="47">
        <v>1000</v>
      </c>
      <c r="W9" s="47">
        <v>1000</v>
      </c>
      <c r="X9" s="47">
        <v>1000</v>
      </c>
      <c r="Y9" s="47">
        <v>1000</v>
      </c>
      <c r="Z9" s="47">
        <v>1000</v>
      </c>
      <c r="AA9" s="47">
        <v>1000</v>
      </c>
      <c r="AB9" s="47">
        <v>1000</v>
      </c>
      <c r="AC9" s="47">
        <v>1000</v>
      </c>
      <c r="AD9" s="47">
        <v>1000</v>
      </c>
      <c r="AE9" s="47">
        <v>1000</v>
      </c>
      <c r="AF9" s="47">
        <v>1000</v>
      </c>
      <c r="AG9" s="47">
        <v>1000</v>
      </c>
      <c r="AH9" s="47">
        <v>1000</v>
      </c>
      <c r="AI9" s="47">
        <v>1000</v>
      </c>
      <c r="AJ9" s="47">
        <v>1000</v>
      </c>
      <c r="AK9" s="47">
        <v>1000</v>
      </c>
      <c r="AL9" s="47">
        <v>1000</v>
      </c>
      <c r="AM9" s="47">
        <v>1000</v>
      </c>
      <c r="AN9" s="49">
        <v>1000</v>
      </c>
      <c r="AO9" s="47">
        <v>1000</v>
      </c>
      <c r="AP9" s="49">
        <v>1000</v>
      </c>
      <c r="AQ9" s="47">
        <v>1000</v>
      </c>
      <c r="AR9" s="47">
        <v>1000</v>
      </c>
      <c r="AS9" s="47">
        <v>1000</v>
      </c>
      <c r="AT9" s="47">
        <v>1000</v>
      </c>
      <c r="AU9" s="47">
        <v>1000</v>
      </c>
      <c r="AV9" s="47">
        <v>1000</v>
      </c>
      <c r="AW9" s="47">
        <v>1000</v>
      </c>
      <c r="AX9" s="49">
        <v>1000</v>
      </c>
      <c r="AY9" s="47">
        <v>1000</v>
      </c>
      <c r="AZ9" s="49">
        <v>1000</v>
      </c>
      <c r="BA9" s="47">
        <v>1000</v>
      </c>
      <c r="BB9" s="47">
        <v>1000</v>
      </c>
      <c r="BC9" s="47">
        <v>1000</v>
      </c>
      <c r="BD9" s="47">
        <v>1000</v>
      </c>
      <c r="BE9" s="47">
        <v>1000</v>
      </c>
      <c r="BF9" s="47">
        <v>1000</v>
      </c>
      <c r="BG9" s="47">
        <v>1000</v>
      </c>
      <c r="BH9" s="49">
        <v>1000</v>
      </c>
      <c r="BI9" s="47">
        <v>1000</v>
      </c>
      <c r="BJ9" s="49">
        <v>1000</v>
      </c>
      <c r="BK9" s="47">
        <v>1000</v>
      </c>
      <c r="BL9" s="47">
        <v>1000</v>
      </c>
      <c r="BM9" s="47">
        <v>1000</v>
      </c>
      <c r="BN9" s="47">
        <v>1000</v>
      </c>
      <c r="BO9" s="47">
        <v>1000</v>
      </c>
      <c r="BP9" s="47">
        <v>1000</v>
      </c>
      <c r="BQ9" s="47">
        <v>1000</v>
      </c>
      <c r="BR9" s="49">
        <v>1000</v>
      </c>
      <c r="BS9" s="47">
        <v>1000</v>
      </c>
      <c r="BT9" s="49">
        <v>1000</v>
      </c>
      <c r="BU9" s="47">
        <v>1000</v>
      </c>
      <c r="BV9" s="47">
        <v>1000</v>
      </c>
      <c r="BW9" s="47">
        <v>1000</v>
      </c>
      <c r="BX9" s="47">
        <v>1000</v>
      </c>
      <c r="BY9" s="47">
        <v>1000</v>
      </c>
      <c r="BZ9" s="47">
        <v>1000</v>
      </c>
      <c r="CA9" s="47">
        <v>1000</v>
      </c>
      <c r="CB9" s="47">
        <v>1000</v>
      </c>
      <c r="CC9" s="47">
        <v>1000</v>
      </c>
      <c r="CD9" s="47">
        <v>1000</v>
      </c>
      <c r="CE9" s="47">
        <v>1000</v>
      </c>
      <c r="CF9" s="47">
        <v>1000</v>
      </c>
      <c r="CG9" s="47">
        <v>1000</v>
      </c>
      <c r="CH9" s="47">
        <v>1000</v>
      </c>
      <c r="CI9" s="47">
        <v>1000</v>
      </c>
      <c r="CJ9" s="47">
        <v>1000</v>
      </c>
      <c r="CK9" s="47">
        <v>1000</v>
      </c>
      <c r="CL9" s="47">
        <v>1000</v>
      </c>
      <c r="CM9" s="47">
        <v>1000</v>
      </c>
      <c r="CN9" s="47">
        <v>1000</v>
      </c>
      <c r="CO9" s="47">
        <v>1000</v>
      </c>
      <c r="CP9" s="47">
        <v>1000</v>
      </c>
      <c r="CQ9" s="47">
        <v>1000</v>
      </c>
      <c r="CR9" s="47">
        <v>1000</v>
      </c>
      <c r="CS9" s="47">
        <v>1000</v>
      </c>
      <c r="CT9" s="47">
        <v>1000</v>
      </c>
      <c r="CU9" s="47">
        <v>1000</v>
      </c>
      <c r="CV9" s="47">
        <v>1000</v>
      </c>
      <c r="CW9" s="47">
        <v>1000</v>
      </c>
      <c r="CX9" s="47">
        <v>1000</v>
      </c>
      <c r="CY9" s="47">
        <v>1000</v>
      </c>
      <c r="CZ9" s="47">
        <v>1000</v>
      </c>
      <c r="DA9" s="47">
        <v>1000</v>
      </c>
      <c r="DB9" s="47">
        <v>1000</v>
      </c>
      <c r="DC9" s="47">
        <v>1000</v>
      </c>
      <c r="DD9" s="47">
        <v>1000</v>
      </c>
      <c r="DE9" s="47">
        <v>1000</v>
      </c>
      <c r="DF9" s="47">
        <v>1000</v>
      </c>
      <c r="DG9" s="47">
        <v>1000</v>
      </c>
      <c r="DH9" s="47">
        <v>1000</v>
      </c>
    </row>
    <row r="10" spans="1:112" x14ac:dyDescent="0.2">
      <c r="AL10" s="49"/>
      <c r="AV10" s="49"/>
      <c r="BF10" s="49"/>
      <c r="BP10" s="49"/>
    </row>
    <row r="11" spans="1:112" x14ac:dyDescent="0.2">
      <c r="F11" s="74"/>
      <c r="G11" s="76" t="s">
        <v>38</v>
      </c>
      <c r="H11" s="76" t="s">
        <v>39</v>
      </c>
      <c r="I11" s="76" t="s">
        <v>40</v>
      </c>
      <c r="J11" s="76" t="s">
        <v>41</v>
      </c>
      <c r="K11" s="76" t="s">
        <v>42</v>
      </c>
      <c r="L11" s="76" t="s">
        <v>43</v>
      </c>
      <c r="M11" s="76" t="s">
        <v>44</v>
      </c>
      <c r="N11" s="76" t="s">
        <v>135</v>
      </c>
      <c r="O11" s="76" t="s">
        <v>249</v>
      </c>
      <c r="P11" s="76" t="s">
        <v>250</v>
      </c>
      <c r="Q11" s="76" t="s">
        <v>251</v>
      </c>
    </row>
    <row r="12" spans="1:112" x14ac:dyDescent="0.2">
      <c r="F12" s="76">
        <v>20.010000000000002</v>
      </c>
      <c r="G12" s="75" t="s">
        <v>55</v>
      </c>
      <c r="H12" s="75" t="s">
        <v>65</v>
      </c>
      <c r="I12" s="75" t="s">
        <v>75</v>
      </c>
      <c r="J12" s="75" t="s">
        <v>85</v>
      </c>
      <c r="K12" s="75" t="s">
        <v>95</v>
      </c>
      <c r="L12" s="75" t="s">
        <v>105</v>
      </c>
      <c r="M12" s="75" t="s">
        <v>115</v>
      </c>
      <c r="N12" s="75" t="s">
        <v>125</v>
      </c>
      <c r="O12" s="75" t="s">
        <v>252</v>
      </c>
      <c r="P12" s="75" t="s">
        <v>263</v>
      </c>
      <c r="Q12" s="75" t="s">
        <v>273</v>
      </c>
    </row>
    <row r="13" spans="1:112" ht="21" x14ac:dyDescent="0.35">
      <c r="A13" s="35"/>
      <c r="B13" s="35"/>
      <c r="F13" s="76">
        <v>45.01</v>
      </c>
      <c r="G13" s="75" t="s">
        <v>56</v>
      </c>
      <c r="H13" s="75" t="s">
        <v>66</v>
      </c>
      <c r="I13" s="75" t="s">
        <v>76</v>
      </c>
      <c r="J13" s="75" t="s">
        <v>86</v>
      </c>
      <c r="K13" s="75" t="s">
        <v>96</v>
      </c>
      <c r="L13" s="75" t="s">
        <v>106</v>
      </c>
      <c r="M13" s="75" t="s">
        <v>116</v>
      </c>
      <c r="N13" s="75" t="s">
        <v>126</v>
      </c>
      <c r="O13" s="75" t="s">
        <v>253</v>
      </c>
      <c r="P13" s="75" t="s">
        <v>262</v>
      </c>
      <c r="Q13" s="75" t="s">
        <v>274</v>
      </c>
    </row>
    <row r="14" spans="1:112" ht="21" x14ac:dyDescent="0.35">
      <c r="A14" s="35"/>
      <c r="B14" s="35"/>
      <c r="F14" s="76">
        <v>49.01</v>
      </c>
      <c r="G14" s="75" t="s">
        <v>57</v>
      </c>
      <c r="H14" s="75" t="s">
        <v>67</v>
      </c>
      <c r="I14" s="75" t="s">
        <v>77</v>
      </c>
      <c r="J14" s="75" t="s">
        <v>87</v>
      </c>
      <c r="K14" s="75" t="s">
        <v>97</v>
      </c>
      <c r="L14" s="75" t="s">
        <v>107</v>
      </c>
      <c r="M14" s="75" t="s">
        <v>117</v>
      </c>
      <c r="N14" s="75" t="s">
        <v>127</v>
      </c>
      <c r="O14" s="75" t="s">
        <v>254</v>
      </c>
      <c r="P14" s="75" t="s">
        <v>264</v>
      </c>
      <c r="Q14" s="75" t="s">
        <v>275</v>
      </c>
    </row>
    <row r="15" spans="1:112" ht="21" x14ac:dyDescent="0.35">
      <c r="A15" s="35"/>
      <c r="B15" s="35"/>
      <c r="F15" s="76">
        <v>55.01</v>
      </c>
      <c r="G15" s="75" t="s">
        <v>58</v>
      </c>
      <c r="H15" s="75" t="s">
        <v>68</v>
      </c>
      <c r="I15" s="75" t="s">
        <v>78</v>
      </c>
      <c r="J15" s="75" t="s">
        <v>88</v>
      </c>
      <c r="K15" s="75" t="s">
        <v>98</v>
      </c>
      <c r="L15" s="75" t="s">
        <v>108</v>
      </c>
      <c r="M15" s="75" t="s">
        <v>118</v>
      </c>
      <c r="N15" s="75" t="s">
        <v>128</v>
      </c>
      <c r="O15" s="75" t="s">
        <v>255</v>
      </c>
      <c r="P15" s="75" t="s">
        <v>265</v>
      </c>
      <c r="Q15" s="75" t="s">
        <v>276</v>
      </c>
    </row>
    <row r="16" spans="1:112" ht="21" x14ac:dyDescent="0.35">
      <c r="A16" s="35"/>
      <c r="B16" s="35"/>
      <c r="F16" s="76">
        <v>59.01</v>
      </c>
      <c r="G16" s="75" t="s">
        <v>59</v>
      </c>
      <c r="H16" s="75" t="s">
        <v>69</v>
      </c>
      <c r="I16" s="75" t="s">
        <v>79</v>
      </c>
      <c r="J16" s="75" t="s">
        <v>89</v>
      </c>
      <c r="K16" s="75" t="s">
        <v>99</v>
      </c>
      <c r="L16" s="75" t="s">
        <v>109</v>
      </c>
      <c r="M16" s="75" t="s">
        <v>119</v>
      </c>
      <c r="N16" s="75" t="s">
        <v>129</v>
      </c>
      <c r="O16" s="75" t="s">
        <v>256</v>
      </c>
      <c r="P16" s="75" t="s">
        <v>266</v>
      </c>
      <c r="Q16" s="75" t="s">
        <v>277</v>
      </c>
    </row>
    <row r="17" spans="1:17" ht="21" x14ac:dyDescent="0.35">
      <c r="A17" s="35"/>
      <c r="B17" s="35"/>
      <c r="F17" s="76">
        <v>64.010000000000005</v>
      </c>
      <c r="G17" s="75" t="s">
        <v>60</v>
      </c>
      <c r="H17" s="75" t="s">
        <v>70</v>
      </c>
      <c r="I17" s="75" t="s">
        <v>80</v>
      </c>
      <c r="J17" s="75" t="s">
        <v>90</v>
      </c>
      <c r="K17" s="75" t="s">
        <v>100</v>
      </c>
      <c r="L17" s="75" t="s">
        <v>110</v>
      </c>
      <c r="M17" s="75" t="s">
        <v>120</v>
      </c>
      <c r="N17" s="75" t="s">
        <v>130</v>
      </c>
      <c r="O17" s="75" t="s">
        <v>257</v>
      </c>
      <c r="P17" s="75" t="s">
        <v>267</v>
      </c>
      <c r="Q17" s="75" t="s">
        <v>278</v>
      </c>
    </row>
    <row r="18" spans="1:17" ht="21" x14ac:dyDescent="0.35">
      <c r="A18" s="35"/>
      <c r="B18" s="35"/>
      <c r="F18" s="76">
        <v>71.010000000000005</v>
      </c>
      <c r="G18" s="75" t="s">
        <v>61</v>
      </c>
      <c r="H18" s="75" t="s">
        <v>71</v>
      </c>
      <c r="I18" s="75" t="s">
        <v>81</v>
      </c>
      <c r="J18" s="75" t="s">
        <v>91</v>
      </c>
      <c r="K18" s="75" t="s">
        <v>101</v>
      </c>
      <c r="L18" s="75" t="s">
        <v>111</v>
      </c>
      <c r="M18" s="75" t="s">
        <v>121</v>
      </c>
      <c r="N18" s="75" t="s">
        <v>131</v>
      </c>
      <c r="O18" s="75" t="s">
        <v>258</v>
      </c>
      <c r="P18" s="75" t="s">
        <v>268</v>
      </c>
      <c r="Q18" s="75" t="s">
        <v>279</v>
      </c>
    </row>
    <row r="19" spans="1:17" ht="21" x14ac:dyDescent="0.35">
      <c r="A19" s="35"/>
      <c r="B19" s="35"/>
      <c r="F19" s="76">
        <v>76.010000000000005</v>
      </c>
      <c r="G19" s="75" t="s">
        <v>62</v>
      </c>
      <c r="H19" s="75" t="s">
        <v>72</v>
      </c>
      <c r="I19" s="75" t="s">
        <v>82</v>
      </c>
      <c r="J19" s="75" t="s">
        <v>92</v>
      </c>
      <c r="K19" s="75" t="s">
        <v>102</v>
      </c>
      <c r="L19" s="75" t="s">
        <v>112</v>
      </c>
      <c r="M19" s="75" t="s">
        <v>122</v>
      </c>
      <c r="N19" s="75" t="s">
        <v>132</v>
      </c>
      <c r="O19" s="75" t="s">
        <v>259</v>
      </c>
      <c r="P19" s="75" t="s">
        <v>269</v>
      </c>
      <c r="Q19" s="75" t="s">
        <v>280</v>
      </c>
    </row>
    <row r="20" spans="1:17" ht="21" x14ac:dyDescent="0.35">
      <c r="A20" s="35"/>
      <c r="B20" s="35"/>
      <c r="F20" s="76">
        <v>81.010000000000005</v>
      </c>
      <c r="G20" s="75" t="s">
        <v>63</v>
      </c>
      <c r="H20" s="75" t="s">
        <v>73</v>
      </c>
      <c r="I20" s="75" t="s">
        <v>83</v>
      </c>
      <c r="J20" s="75" t="s">
        <v>93</v>
      </c>
      <c r="K20" s="75" t="s">
        <v>103</v>
      </c>
      <c r="L20" s="75" t="s">
        <v>113</v>
      </c>
      <c r="M20" s="75" t="s">
        <v>123</v>
      </c>
      <c r="N20" s="75" t="s">
        <v>133</v>
      </c>
      <c r="O20" s="75" t="s">
        <v>260</v>
      </c>
      <c r="P20" s="75" t="s">
        <v>270</v>
      </c>
      <c r="Q20" s="75" t="s">
        <v>281</v>
      </c>
    </row>
    <row r="21" spans="1:17" ht="21" x14ac:dyDescent="0.35">
      <c r="A21" s="35"/>
      <c r="B21" s="35"/>
      <c r="F21" s="76">
        <v>87.01</v>
      </c>
      <c r="G21" s="75" t="s">
        <v>64</v>
      </c>
      <c r="H21" s="75" t="s">
        <v>74</v>
      </c>
      <c r="I21" s="75" t="s">
        <v>84</v>
      </c>
      <c r="J21" s="75" t="s">
        <v>94</v>
      </c>
      <c r="K21" s="75" t="s">
        <v>104</v>
      </c>
      <c r="L21" s="75" t="s">
        <v>114</v>
      </c>
      <c r="M21" s="75" t="s">
        <v>124</v>
      </c>
      <c r="N21" s="75" t="s">
        <v>134</v>
      </c>
      <c r="O21" s="75" t="s">
        <v>261</v>
      </c>
      <c r="P21" s="75" t="s">
        <v>271</v>
      </c>
      <c r="Q21" s="75" t="s">
        <v>272</v>
      </c>
    </row>
    <row r="22" spans="1:17" ht="21" x14ac:dyDescent="0.35">
      <c r="A22" s="35"/>
      <c r="B22" s="35"/>
    </row>
    <row r="23" spans="1:17" ht="21" x14ac:dyDescent="0.35">
      <c r="A23" s="35"/>
      <c r="B23" s="35"/>
    </row>
    <row r="24" spans="1:17" ht="21" x14ac:dyDescent="0.35">
      <c r="A24" s="35"/>
      <c r="B24" s="35"/>
    </row>
    <row r="25" spans="1:17" ht="21" x14ac:dyDescent="0.35">
      <c r="A25" s="35"/>
      <c r="B25" s="35"/>
    </row>
    <row r="26" spans="1:17" ht="21" x14ac:dyDescent="0.35">
      <c r="A26" s="35"/>
      <c r="B26" s="35"/>
    </row>
    <row r="27" spans="1:17" ht="21" x14ac:dyDescent="0.35">
      <c r="A27" s="35"/>
      <c r="B27" s="35"/>
    </row>
    <row r="28" spans="1:17" ht="21" x14ac:dyDescent="0.35">
      <c r="A28" s="35"/>
      <c r="B28" s="35"/>
    </row>
    <row r="29" spans="1:17" ht="21" x14ac:dyDescent="0.35">
      <c r="A29" s="35"/>
      <c r="B29" s="35"/>
    </row>
    <row r="30" spans="1:17" ht="21" x14ac:dyDescent="0.35">
      <c r="A30" s="35"/>
      <c r="B30" s="35"/>
    </row>
    <row r="31" spans="1:17" ht="21" x14ac:dyDescent="0.35">
      <c r="A31" s="35"/>
      <c r="B31" s="35"/>
    </row>
    <row r="32" spans="1:17" ht="21" x14ac:dyDescent="0.35">
      <c r="A32" s="35"/>
      <c r="B32" s="35"/>
    </row>
    <row r="33" spans="1:2" ht="21" x14ac:dyDescent="0.35">
      <c r="A33" s="35"/>
      <c r="B33" s="35"/>
    </row>
    <row r="34" spans="1:2" ht="21" x14ac:dyDescent="0.35">
      <c r="A34" s="35"/>
      <c r="B34" s="35"/>
    </row>
    <row r="35" spans="1:2" ht="21" x14ac:dyDescent="0.35">
      <c r="A35" s="35"/>
      <c r="B35" s="35"/>
    </row>
    <row r="36" spans="1:2" ht="21" x14ac:dyDescent="0.35">
      <c r="A36" s="35"/>
      <c r="B36" s="35"/>
    </row>
    <row r="37" spans="1:2" ht="21" x14ac:dyDescent="0.35">
      <c r="A37" s="35"/>
      <c r="B37" s="35"/>
    </row>
    <row r="38" spans="1:2" ht="21" x14ac:dyDescent="0.35">
      <c r="A38" s="35"/>
      <c r="B38" s="35"/>
    </row>
    <row r="39" spans="1:2" ht="21" x14ac:dyDescent="0.35">
      <c r="A39" s="35"/>
      <c r="B39" s="35"/>
    </row>
    <row r="40" spans="1:2" ht="21" x14ac:dyDescent="0.35">
      <c r="A40" s="35"/>
      <c r="B40" s="35"/>
    </row>
    <row r="41" spans="1:2" ht="21" x14ac:dyDescent="0.35">
      <c r="A41" s="35"/>
      <c r="B41" s="35"/>
    </row>
    <row r="42" spans="1:2" ht="21" x14ac:dyDescent="0.35">
      <c r="A42" s="35"/>
      <c r="B42" s="35"/>
    </row>
    <row r="43" spans="1:2" ht="21" x14ac:dyDescent="0.35">
      <c r="A43" s="35"/>
      <c r="B43" s="35"/>
    </row>
    <row r="44" spans="1:2" ht="21" x14ac:dyDescent="0.35">
      <c r="A44" s="35"/>
      <c r="B44" s="35"/>
    </row>
    <row r="45" spans="1:2" ht="21" x14ac:dyDescent="0.35">
      <c r="A45" s="35"/>
      <c r="B45" s="35"/>
    </row>
    <row r="46" spans="1:2" ht="21" x14ac:dyDescent="0.35">
      <c r="A46" s="35"/>
      <c r="B46" s="35"/>
    </row>
    <row r="47" spans="1:2" ht="21" x14ac:dyDescent="0.35">
      <c r="A47" s="35"/>
      <c r="B47" s="35"/>
    </row>
    <row r="48" spans="1:2" ht="21" x14ac:dyDescent="0.35">
      <c r="A48" s="35"/>
      <c r="B48" s="35"/>
    </row>
    <row r="49" spans="1:2" ht="21" x14ac:dyDescent="0.35">
      <c r="A49" s="35"/>
      <c r="B49" s="35"/>
    </row>
    <row r="50" spans="1:2" ht="21" x14ac:dyDescent="0.35">
      <c r="A50" s="35"/>
      <c r="B50" s="35"/>
    </row>
    <row r="51" spans="1:2" ht="21" x14ac:dyDescent="0.35">
      <c r="A51" s="35"/>
      <c r="B51" s="35"/>
    </row>
    <row r="52" spans="1:2" ht="21" x14ac:dyDescent="0.35">
      <c r="A52" s="35"/>
      <c r="B52" s="35"/>
    </row>
    <row r="53" spans="1:2" ht="21" x14ac:dyDescent="0.35">
      <c r="A53" s="35"/>
      <c r="B53" s="35"/>
    </row>
    <row r="54" spans="1:2" ht="21" x14ac:dyDescent="0.35">
      <c r="A54" s="35"/>
      <c r="B54" s="35"/>
    </row>
    <row r="55" spans="1:2" ht="21" x14ac:dyDescent="0.35">
      <c r="A55" s="35"/>
      <c r="B55" s="35"/>
    </row>
    <row r="56" spans="1:2" ht="21" x14ac:dyDescent="0.35">
      <c r="A56" s="35"/>
      <c r="B56" s="35"/>
    </row>
    <row r="57" spans="1:2" ht="21" x14ac:dyDescent="0.35">
      <c r="A57" s="35"/>
      <c r="B57" s="35"/>
    </row>
    <row r="58" spans="1:2" ht="21" x14ac:dyDescent="0.35">
      <c r="A58" s="35"/>
      <c r="B58" s="35"/>
    </row>
    <row r="59" spans="1:2" ht="21" x14ac:dyDescent="0.35">
      <c r="A59" s="35"/>
      <c r="B59" s="35"/>
    </row>
    <row r="60" spans="1:2" ht="21" x14ac:dyDescent="0.35">
      <c r="A60" s="35"/>
      <c r="B60" s="35"/>
    </row>
    <row r="61" spans="1:2" ht="21" x14ac:dyDescent="0.35">
      <c r="A61" s="35"/>
      <c r="B61" s="35"/>
    </row>
    <row r="62" spans="1:2" ht="21" x14ac:dyDescent="0.35">
      <c r="A62" s="35"/>
      <c r="B62" s="35"/>
    </row>
    <row r="63" spans="1:2" ht="21" x14ac:dyDescent="0.35">
      <c r="A63" s="35"/>
      <c r="B63" s="35"/>
    </row>
    <row r="64" spans="1:2" ht="21" x14ac:dyDescent="0.35">
      <c r="A64" s="35"/>
      <c r="B64" s="35"/>
    </row>
    <row r="65" spans="1:2" ht="21" x14ac:dyDescent="0.35">
      <c r="A65" s="35"/>
      <c r="B65" s="35"/>
    </row>
    <row r="66" spans="1:2" ht="21" x14ac:dyDescent="0.35">
      <c r="A66" s="35"/>
      <c r="B66" s="35"/>
    </row>
    <row r="67" spans="1:2" ht="21" x14ac:dyDescent="0.35">
      <c r="A67" s="35"/>
      <c r="B67" s="35"/>
    </row>
    <row r="68" spans="1:2" ht="21" x14ac:dyDescent="0.35">
      <c r="A68" s="35"/>
      <c r="B68" s="3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DI91"/>
  <sheetViews>
    <sheetView zoomScale="90" zoomScaleNormal="90" workbookViewId="0">
      <selection activeCell="J33" sqref="J33"/>
    </sheetView>
  </sheetViews>
  <sheetFormatPr baseColWidth="10" defaultColWidth="11.42578125" defaultRowHeight="12.75" x14ac:dyDescent="0.2"/>
  <cols>
    <col min="2" max="2" width="17.28515625" bestFit="1" customWidth="1"/>
  </cols>
  <sheetData>
    <row r="1" spans="1:113" s="81" customFormat="1" x14ac:dyDescent="0.2">
      <c r="C1" s="82" t="s">
        <v>137</v>
      </c>
      <c r="D1" s="82" t="s">
        <v>138</v>
      </c>
      <c r="E1" s="82" t="s">
        <v>139</v>
      </c>
      <c r="F1" s="82" t="s">
        <v>140</v>
      </c>
      <c r="G1" s="82" t="s">
        <v>141</v>
      </c>
      <c r="H1" s="82" t="s">
        <v>142</v>
      </c>
      <c r="I1" s="82" t="s">
        <v>143</v>
      </c>
      <c r="J1" s="82" t="s">
        <v>144</v>
      </c>
      <c r="K1" s="82" t="s">
        <v>145</v>
      </c>
      <c r="L1" s="82" t="s">
        <v>146</v>
      </c>
      <c r="M1" s="78" t="s">
        <v>147</v>
      </c>
      <c r="N1" s="78" t="s">
        <v>148</v>
      </c>
      <c r="O1" s="78" t="s">
        <v>149</v>
      </c>
      <c r="P1" s="78" t="s">
        <v>150</v>
      </c>
      <c r="Q1" s="78" t="s">
        <v>151</v>
      </c>
      <c r="R1" s="78" t="s">
        <v>152</v>
      </c>
      <c r="S1" s="78" t="s">
        <v>153</v>
      </c>
      <c r="T1" s="78" t="s">
        <v>154</v>
      </c>
      <c r="U1" s="78" t="s">
        <v>155</v>
      </c>
      <c r="V1" s="78" t="s">
        <v>156</v>
      </c>
      <c r="W1" s="83" t="s">
        <v>157</v>
      </c>
      <c r="X1" s="83" t="s">
        <v>158</v>
      </c>
      <c r="Y1" s="83" t="s">
        <v>159</v>
      </c>
      <c r="Z1" s="83" t="s">
        <v>160</v>
      </c>
      <c r="AA1" s="83" t="s">
        <v>161</v>
      </c>
      <c r="AB1" s="83" t="s">
        <v>162</v>
      </c>
      <c r="AC1" s="83" t="s">
        <v>163</v>
      </c>
      <c r="AD1" s="83" t="s">
        <v>164</v>
      </c>
      <c r="AE1" s="83" t="s">
        <v>165</v>
      </c>
      <c r="AF1" s="83" t="s">
        <v>166</v>
      </c>
      <c r="AG1" s="84" t="s">
        <v>167</v>
      </c>
      <c r="AH1" s="84" t="s">
        <v>168</v>
      </c>
      <c r="AI1" s="84" t="s">
        <v>169</v>
      </c>
      <c r="AJ1" s="84" t="s">
        <v>170</v>
      </c>
      <c r="AK1" s="84" t="s">
        <v>171</v>
      </c>
      <c r="AL1" s="84" t="s">
        <v>172</v>
      </c>
      <c r="AM1" s="84" t="s">
        <v>173</v>
      </c>
      <c r="AN1" s="84" t="s">
        <v>174</v>
      </c>
      <c r="AO1" s="84" t="s">
        <v>175</v>
      </c>
      <c r="AP1" s="84" t="s">
        <v>176</v>
      </c>
      <c r="AQ1" s="96" t="s">
        <v>177</v>
      </c>
      <c r="AR1" s="96" t="s">
        <v>178</v>
      </c>
      <c r="AS1" s="96" t="s">
        <v>179</v>
      </c>
      <c r="AT1" s="96" t="s">
        <v>180</v>
      </c>
      <c r="AU1" s="96" t="s">
        <v>181</v>
      </c>
      <c r="AV1" s="96" t="s">
        <v>182</v>
      </c>
      <c r="AW1" s="96" t="s">
        <v>183</v>
      </c>
      <c r="AX1" s="96" t="s">
        <v>184</v>
      </c>
      <c r="AY1" s="96" t="s">
        <v>185</v>
      </c>
      <c r="AZ1" s="96" t="s">
        <v>186</v>
      </c>
      <c r="BA1" s="85" t="s">
        <v>187</v>
      </c>
      <c r="BB1" s="85" t="s">
        <v>188</v>
      </c>
      <c r="BC1" s="85" t="s">
        <v>189</v>
      </c>
      <c r="BD1" s="85" t="s">
        <v>190</v>
      </c>
      <c r="BE1" s="85" t="s">
        <v>191</v>
      </c>
      <c r="BF1" s="85" t="s">
        <v>192</v>
      </c>
      <c r="BG1" s="85" t="s">
        <v>193</v>
      </c>
      <c r="BH1" s="85" t="s">
        <v>194</v>
      </c>
      <c r="BI1" s="85" t="s">
        <v>195</v>
      </c>
      <c r="BJ1" s="85" t="s">
        <v>196</v>
      </c>
      <c r="BK1" s="78" t="s">
        <v>197</v>
      </c>
      <c r="BL1" s="78" t="s">
        <v>198</v>
      </c>
      <c r="BM1" s="78" t="s">
        <v>199</v>
      </c>
      <c r="BN1" s="78" t="s">
        <v>200</v>
      </c>
      <c r="BO1" s="78" t="s">
        <v>201</v>
      </c>
      <c r="BP1" s="78" t="s">
        <v>202</v>
      </c>
      <c r="BQ1" s="78" t="s">
        <v>203</v>
      </c>
      <c r="BR1" s="78" t="s">
        <v>204</v>
      </c>
      <c r="BS1" s="78" t="s">
        <v>205</v>
      </c>
      <c r="BT1" s="78" t="s">
        <v>206</v>
      </c>
      <c r="BU1" s="82" t="s">
        <v>207</v>
      </c>
      <c r="BV1" s="82" t="s">
        <v>208</v>
      </c>
      <c r="BW1" s="82" t="s">
        <v>209</v>
      </c>
      <c r="BX1" s="82" t="s">
        <v>210</v>
      </c>
      <c r="BY1" s="82" t="s">
        <v>211</v>
      </c>
      <c r="BZ1" s="82" t="s">
        <v>212</v>
      </c>
      <c r="CA1" s="82" t="s">
        <v>213</v>
      </c>
      <c r="CB1" s="82" t="s">
        <v>214</v>
      </c>
      <c r="CC1" s="82" t="s">
        <v>215</v>
      </c>
      <c r="CD1" s="82" t="s">
        <v>216</v>
      </c>
      <c r="CE1" s="85" t="s">
        <v>217</v>
      </c>
      <c r="CF1" s="85" t="s">
        <v>218</v>
      </c>
      <c r="CG1" s="85" t="s">
        <v>219</v>
      </c>
      <c r="CH1" s="85" t="s">
        <v>220</v>
      </c>
      <c r="CI1" s="85" t="s">
        <v>221</v>
      </c>
      <c r="CJ1" s="85" t="s">
        <v>222</v>
      </c>
      <c r="CK1" s="85" t="s">
        <v>223</v>
      </c>
      <c r="CL1" s="85" t="s">
        <v>224</v>
      </c>
      <c r="CM1" s="85" t="s">
        <v>225</v>
      </c>
      <c r="CN1" s="85" t="s">
        <v>226</v>
      </c>
      <c r="CO1" s="78" t="s">
        <v>227</v>
      </c>
      <c r="CP1" s="78" t="s">
        <v>228</v>
      </c>
      <c r="CQ1" s="78" t="s">
        <v>229</v>
      </c>
      <c r="CR1" s="78" t="s">
        <v>230</v>
      </c>
      <c r="CS1" s="78" t="s">
        <v>231</v>
      </c>
      <c r="CT1" s="78" t="s">
        <v>232</v>
      </c>
      <c r="CU1" s="78" t="s">
        <v>233</v>
      </c>
      <c r="CV1" s="78" t="s">
        <v>234</v>
      </c>
      <c r="CW1" s="78" t="s">
        <v>235</v>
      </c>
      <c r="CX1" s="78" t="s">
        <v>236</v>
      </c>
      <c r="CY1" s="82" t="s">
        <v>239</v>
      </c>
      <c r="CZ1" s="82" t="s">
        <v>240</v>
      </c>
      <c r="DA1" s="82" t="s">
        <v>241</v>
      </c>
      <c r="DB1" s="82" t="s">
        <v>242</v>
      </c>
      <c r="DC1" s="82" t="s">
        <v>243</v>
      </c>
      <c r="DD1" s="82" t="s">
        <v>244</v>
      </c>
      <c r="DE1" s="82" t="s">
        <v>245</v>
      </c>
      <c r="DF1" s="82" t="s">
        <v>246</v>
      </c>
      <c r="DG1" s="82" t="s">
        <v>247</v>
      </c>
      <c r="DH1" s="82" t="s">
        <v>248</v>
      </c>
    </row>
    <row r="2" spans="1:113" x14ac:dyDescent="0.2"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4"/>
      <c r="AY2" s="34"/>
      <c r="AZ2" s="34"/>
      <c r="BA2" s="33"/>
      <c r="BB2" s="33"/>
      <c r="BC2" s="34"/>
      <c r="BD2" s="33"/>
      <c r="BE2" s="33"/>
      <c r="BL2" s="25" t="s">
        <v>20</v>
      </c>
    </row>
    <row r="3" spans="1:113" x14ac:dyDescent="0.2">
      <c r="B3" s="77" t="s">
        <v>30</v>
      </c>
      <c r="C3" s="86">
        <v>115</v>
      </c>
      <c r="D3" s="86">
        <v>132</v>
      </c>
      <c r="E3" s="86">
        <v>147</v>
      </c>
      <c r="F3" s="86">
        <v>160</v>
      </c>
      <c r="G3" s="86">
        <v>170</v>
      </c>
      <c r="H3" s="86">
        <v>180</v>
      </c>
      <c r="I3" s="86">
        <v>185</v>
      </c>
      <c r="J3" s="86">
        <v>190</v>
      </c>
      <c r="K3" s="86">
        <v>195</v>
      </c>
      <c r="L3" s="86">
        <v>200</v>
      </c>
      <c r="M3" s="87">
        <v>110</v>
      </c>
      <c r="N3" s="87">
        <v>125</v>
      </c>
      <c r="O3" s="87">
        <v>140</v>
      </c>
      <c r="P3" s="87">
        <v>150</v>
      </c>
      <c r="Q3" s="87">
        <v>160</v>
      </c>
      <c r="R3" s="87">
        <v>170</v>
      </c>
      <c r="S3" s="87">
        <v>175</v>
      </c>
      <c r="T3" s="87">
        <v>180</v>
      </c>
      <c r="U3" s="87">
        <v>185</v>
      </c>
      <c r="V3" s="87">
        <v>190</v>
      </c>
      <c r="W3" s="88">
        <v>105</v>
      </c>
      <c r="X3" s="88">
        <v>117</v>
      </c>
      <c r="Y3" s="88">
        <v>130</v>
      </c>
      <c r="Z3" s="88">
        <v>140</v>
      </c>
      <c r="AA3" s="88">
        <v>150</v>
      </c>
      <c r="AB3" s="89">
        <v>160</v>
      </c>
      <c r="AC3" s="89">
        <v>165</v>
      </c>
      <c r="AD3" s="89">
        <v>170</v>
      </c>
      <c r="AE3" s="89">
        <v>172</v>
      </c>
      <c r="AF3" s="89">
        <v>175</v>
      </c>
      <c r="AG3" s="95">
        <v>95</v>
      </c>
      <c r="AH3" s="95">
        <v>107</v>
      </c>
      <c r="AI3" s="95">
        <v>120</v>
      </c>
      <c r="AJ3" s="95">
        <v>127</v>
      </c>
      <c r="AK3" s="95">
        <v>135</v>
      </c>
      <c r="AL3" s="95">
        <v>145</v>
      </c>
      <c r="AM3" s="95">
        <v>150</v>
      </c>
      <c r="AN3" s="95">
        <v>155</v>
      </c>
      <c r="AO3" s="95">
        <v>160</v>
      </c>
      <c r="AP3" s="95">
        <v>165</v>
      </c>
      <c r="AQ3" s="97">
        <v>82</v>
      </c>
      <c r="AR3" s="97">
        <v>92</v>
      </c>
      <c r="AS3" s="97">
        <v>105</v>
      </c>
      <c r="AT3" s="97">
        <v>115</v>
      </c>
      <c r="AU3" s="97">
        <v>120</v>
      </c>
      <c r="AV3" s="97">
        <v>125</v>
      </c>
      <c r="AW3" s="97">
        <v>130</v>
      </c>
      <c r="AX3" s="97">
        <v>135</v>
      </c>
      <c r="AY3" s="97">
        <v>140</v>
      </c>
      <c r="AZ3" s="97">
        <v>145</v>
      </c>
      <c r="BA3" s="98">
        <v>72</v>
      </c>
      <c r="BB3" s="98">
        <v>82</v>
      </c>
      <c r="BC3" s="98">
        <v>92</v>
      </c>
      <c r="BD3" s="98">
        <v>100</v>
      </c>
      <c r="BE3" s="98">
        <v>105</v>
      </c>
      <c r="BF3" s="98">
        <v>100</v>
      </c>
      <c r="BG3" s="98">
        <v>115</v>
      </c>
      <c r="BH3" s="98">
        <v>120</v>
      </c>
      <c r="BI3" s="98">
        <v>122</v>
      </c>
      <c r="BJ3" s="98">
        <v>130</v>
      </c>
      <c r="BK3" s="99">
        <v>55</v>
      </c>
      <c r="BL3" s="99">
        <v>67</v>
      </c>
      <c r="BM3" s="99">
        <v>75</v>
      </c>
      <c r="BN3" s="99">
        <v>80</v>
      </c>
      <c r="BO3" s="99">
        <v>90</v>
      </c>
      <c r="BP3" s="99">
        <v>95</v>
      </c>
      <c r="BQ3" s="99">
        <v>100</v>
      </c>
      <c r="BR3" s="99">
        <v>102</v>
      </c>
      <c r="BS3" s="99">
        <v>105</v>
      </c>
      <c r="BT3" s="99">
        <v>110</v>
      </c>
      <c r="BU3" s="86">
        <v>47</v>
      </c>
      <c r="BV3" s="86">
        <v>55</v>
      </c>
      <c r="BW3" s="86">
        <v>60</v>
      </c>
      <c r="BX3" s="86">
        <v>65</v>
      </c>
      <c r="BY3" s="86">
        <v>70</v>
      </c>
      <c r="BZ3" s="86">
        <v>72</v>
      </c>
      <c r="CA3" s="86">
        <v>77</v>
      </c>
      <c r="CB3" s="86">
        <v>80</v>
      </c>
      <c r="CC3" s="86">
        <v>85</v>
      </c>
      <c r="CD3" s="86">
        <v>90</v>
      </c>
      <c r="CE3" s="90">
        <v>42</v>
      </c>
      <c r="CF3" s="90">
        <v>50</v>
      </c>
      <c r="CG3" s="90">
        <v>55</v>
      </c>
      <c r="CH3" s="90">
        <v>57</v>
      </c>
      <c r="CI3" s="90">
        <v>60</v>
      </c>
      <c r="CJ3" s="90">
        <v>62</v>
      </c>
      <c r="CK3" s="90">
        <v>65</v>
      </c>
      <c r="CL3" s="90">
        <v>70</v>
      </c>
      <c r="CM3" s="90">
        <v>75</v>
      </c>
      <c r="CN3" s="90">
        <v>77</v>
      </c>
      <c r="CO3" s="58">
        <v>40</v>
      </c>
      <c r="CP3" s="58">
        <v>45</v>
      </c>
      <c r="CQ3" s="58">
        <v>47</v>
      </c>
      <c r="CR3" s="71">
        <v>50</v>
      </c>
      <c r="CS3" s="71">
        <v>52</v>
      </c>
      <c r="CT3" s="71">
        <v>55</v>
      </c>
      <c r="CU3" s="58">
        <v>57</v>
      </c>
      <c r="CV3" s="58">
        <v>60</v>
      </c>
      <c r="CW3" s="58">
        <v>62</v>
      </c>
      <c r="CX3" s="58">
        <v>65</v>
      </c>
      <c r="CY3" s="86">
        <v>36</v>
      </c>
      <c r="CZ3" s="86">
        <v>38</v>
      </c>
      <c r="DA3" s="86">
        <v>40</v>
      </c>
      <c r="DB3" s="86">
        <v>42</v>
      </c>
      <c r="DC3" s="86">
        <v>44</v>
      </c>
      <c r="DD3" s="86">
        <v>46</v>
      </c>
      <c r="DE3" s="86">
        <v>48</v>
      </c>
      <c r="DF3" s="86">
        <v>50</v>
      </c>
      <c r="DG3" s="86">
        <v>52</v>
      </c>
      <c r="DH3" s="86">
        <v>54</v>
      </c>
      <c r="DI3" s="81" t="s">
        <v>16</v>
      </c>
    </row>
    <row r="4" spans="1:113" x14ac:dyDescent="0.2">
      <c r="B4" s="77" t="s">
        <v>34</v>
      </c>
      <c r="C4" s="86">
        <v>140</v>
      </c>
      <c r="D4" s="86">
        <v>155</v>
      </c>
      <c r="E4" s="86">
        <v>170</v>
      </c>
      <c r="F4" s="86">
        <v>182</v>
      </c>
      <c r="G4" s="86">
        <v>192</v>
      </c>
      <c r="H4" s="86">
        <v>202</v>
      </c>
      <c r="I4" s="86">
        <v>210</v>
      </c>
      <c r="J4" s="86">
        <v>214</v>
      </c>
      <c r="K4" s="86">
        <v>218</v>
      </c>
      <c r="L4" s="86">
        <v>222</v>
      </c>
      <c r="M4" s="87">
        <v>132</v>
      </c>
      <c r="N4" s="87">
        <v>146</v>
      </c>
      <c r="O4" s="87">
        <v>160</v>
      </c>
      <c r="P4" s="87">
        <v>170</v>
      </c>
      <c r="Q4" s="87">
        <v>180</v>
      </c>
      <c r="R4" s="87">
        <v>190</v>
      </c>
      <c r="S4" s="87">
        <v>197</v>
      </c>
      <c r="T4" s="87">
        <v>202</v>
      </c>
      <c r="U4" s="87">
        <v>206</v>
      </c>
      <c r="V4" s="87">
        <v>210</v>
      </c>
      <c r="W4" s="88">
        <v>125</v>
      </c>
      <c r="X4" s="88">
        <v>137</v>
      </c>
      <c r="Y4" s="88">
        <v>150</v>
      </c>
      <c r="Z4" s="88">
        <v>160</v>
      </c>
      <c r="AA4" s="88">
        <v>170</v>
      </c>
      <c r="AB4" s="89">
        <v>180</v>
      </c>
      <c r="AC4" s="89">
        <v>185</v>
      </c>
      <c r="AD4" s="89">
        <v>190</v>
      </c>
      <c r="AE4" s="89">
        <v>194</v>
      </c>
      <c r="AF4" s="89">
        <v>197</v>
      </c>
      <c r="AG4" s="95">
        <v>115</v>
      </c>
      <c r="AH4" s="95">
        <v>128</v>
      </c>
      <c r="AI4" s="95">
        <v>140</v>
      </c>
      <c r="AJ4" s="95">
        <v>147</v>
      </c>
      <c r="AK4" s="95">
        <v>157</v>
      </c>
      <c r="AL4" s="95">
        <v>167</v>
      </c>
      <c r="AM4" s="95">
        <v>172</v>
      </c>
      <c r="AN4" s="95">
        <v>177</v>
      </c>
      <c r="AO4" s="95">
        <v>180</v>
      </c>
      <c r="AP4" s="95">
        <v>182</v>
      </c>
      <c r="AQ4" s="97">
        <v>100</v>
      </c>
      <c r="AR4" s="97">
        <v>112</v>
      </c>
      <c r="AS4" s="97">
        <v>120</v>
      </c>
      <c r="AT4" s="97">
        <v>127</v>
      </c>
      <c r="AU4" s="97">
        <v>137</v>
      </c>
      <c r="AV4" s="97">
        <v>143</v>
      </c>
      <c r="AW4" s="97">
        <v>150</v>
      </c>
      <c r="AX4" s="97">
        <v>153</v>
      </c>
      <c r="AY4" s="97">
        <v>157</v>
      </c>
      <c r="AZ4" s="97">
        <v>160</v>
      </c>
      <c r="BA4" s="98">
        <v>90</v>
      </c>
      <c r="BB4" s="98">
        <v>100</v>
      </c>
      <c r="BC4" s="98">
        <v>110</v>
      </c>
      <c r="BD4" s="98">
        <v>117</v>
      </c>
      <c r="BE4" s="98">
        <v>125</v>
      </c>
      <c r="BF4" s="98">
        <v>130</v>
      </c>
      <c r="BG4" s="98">
        <v>137</v>
      </c>
      <c r="BH4" s="98">
        <v>140</v>
      </c>
      <c r="BI4" s="98">
        <v>143</v>
      </c>
      <c r="BJ4" s="98">
        <v>147</v>
      </c>
      <c r="BK4" s="99">
        <v>75</v>
      </c>
      <c r="BL4" s="99">
        <v>87</v>
      </c>
      <c r="BM4" s="99">
        <v>95</v>
      </c>
      <c r="BN4" s="99">
        <v>100</v>
      </c>
      <c r="BO4" s="99">
        <v>107</v>
      </c>
      <c r="BP4" s="99">
        <v>113</v>
      </c>
      <c r="BQ4" s="99">
        <v>117</v>
      </c>
      <c r="BR4" s="99">
        <v>120</v>
      </c>
      <c r="BS4" s="99">
        <v>123</v>
      </c>
      <c r="BT4" s="99">
        <v>127</v>
      </c>
      <c r="BU4" s="86">
        <v>64</v>
      </c>
      <c r="BV4" s="86">
        <v>72</v>
      </c>
      <c r="BW4" s="86">
        <v>80</v>
      </c>
      <c r="BX4" s="86">
        <v>85</v>
      </c>
      <c r="BY4" s="86">
        <v>90</v>
      </c>
      <c r="BZ4" s="86">
        <v>95</v>
      </c>
      <c r="CA4" s="86">
        <v>100</v>
      </c>
      <c r="CB4" s="86">
        <v>102</v>
      </c>
      <c r="CC4" s="86">
        <v>105</v>
      </c>
      <c r="CD4" s="86">
        <v>107</v>
      </c>
      <c r="CE4" s="90">
        <v>57</v>
      </c>
      <c r="CF4" s="90">
        <v>62</v>
      </c>
      <c r="CG4" s="90">
        <v>70</v>
      </c>
      <c r="CH4" s="90">
        <v>75</v>
      </c>
      <c r="CI4" s="90">
        <v>77</v>
      </c>
      <c r="CJ4" s="90">
        <v>82</v>
      </c>
      <c r="CK4" s="90">
        <v>85</v>
      </c>
      <c r="CL4" s="90">
        <v>87</v>
      </c>
      <c r="CM4" s="90">
        <v>90</v>
      </c>
      <c r="CN4" s="90">
        <v>92</v>
      </c>
      <c r="CO4" s="58">
        <v>50</v>
      </c>
      <c r="CP4" s="58">
        <v>54</v>
      </c>
      <c r="CQ4" s="58">
        <v>57</v>
      </c>
      <c r="CR4" s="58">
        <v>60</v>
      </c>
      <c r="CS4" s="58">
        <v>63</v>
      </c>
      <c r="CT4" s="58">
        <v>65</v>
      </c>
      <c r="CU4" s="58">
        <v>67</v>
      </c>
      <c r="CV4" s="58">
        <v>70</v>
      </c>
      <c r="CW4" s="58">
        <v>72</v>
      </c>
      <c r="CX4" s="58">
        <v>75</v>
      </c>
      <c r="CY4" s="86">
        <v>46</v>
      </c>
      <c r="CZ4" s="86">
        <v>48</v>
      </c>
      <c r="DA4" s="86">
        <v>50</v>
      </c>
      <c r="DB4" s="86">
        <v>52</v>
      </c>
      <c r="DC4" s="86">
        <v>54</v>
      </c>
      <c r="DD4" s="86">
        <v>56</v>
      </c>
      <c r="DE4" s="86">
        <v>58</v>
      </c>
      <c r="DF4" s="86">
        <v>60</v>
      </c>
      <c r="DG4" s="86">
        <v>62</v>
      </c>
      <c r="DH4" s="86">
        <v>64</v>
      </c>
      <c r="DI4" s="81" t="s">
        <v>31</v>
      </c>
    </row>
    <row r="5" spans="1:113" x14ac:dyDescent="0.2">
      <c r="B5" s="77" t="s">
        <v>32</v>
      </c>
      <c r="C5" s="86">
        <v>153</v>
      </c>
      <c r="D5" s="86">
        <v>165</v>
      </c>
      <c r="E5" s="86">
        <v>176</v>
      </c>
      <c r="F5" s="86">
        <v>186</v>
      </c>
      <c r="G5" s="86">
        <v>197</v>
      </c>
      <c r="H5" s="86">
        <v>207</v>
      </c>
      <c r="I5" s="86">
        <v>214</v>
      </c>
      <c r="J5" s="86">
        <v>219</v>
      </c>
      <c r="K5" s="86">
        <v>224</v>
      </c>
      <c r="L5" s="86">
        <v>231</v>
      </c>
      <c r="M5" s="87">
        <v>144</v>
      </c>
      <c r="N5" s="87">
        <v>156</v>
      </c>
      <c r="O5" s="87">
        <v>166</v>
      </c>
      <c r="P5" s="87">
        <v>176</v>
      </c>
      <c r="Q5" s="87">
        <v>186</v>
      </c>
      <c r="R5" s="87">
        <v>195</v>
      </c>
      <c r="S5" s="87">
        <v>202</v>
      </c>
      <c r="T5" s="87">
        <v>207</v>
      </c>
      <c r="U5" s="87">
        <v>211</v>
      </c>
      <c r="V5" s="87">
        <v>218</v>
      </c>
      <c r="W5" s="88">
        <v>136</v>
      </c>
      <c r="X5" s="88">
        <v>147</v>
      </c>
      <c r="Y5" s="88">
        <v>157</v>
      </c>
      <c r="Z5" s="88">
        <v>165</v>
      </c>
      <c r="AA5" s="88">
        <v>175</v>
      </c>
      <c r="AB5" s="89">
        <v>184</v>
      </c>
      <c r="AC5" s="89">
        <v>190</v>
      </c>
      <c r="AD5" s="89">
        <v>195</v>
      </c>
      <c r="AE5" s="89">
        <v>199</v>
      </c>
      <c r="AF5" s="89">
        <v>205</v>
      </c>
      <c r="AG5" s="95">
        <v>127</v>
      </c>
      <c r="AH5" s="95">
        <v>138</v>
      </c>
      <c r="AI5" s="95">
        <v>147</v>
      </c>
      <c r="AJ5" s="95">
        <v>155</v>
      </c>
      <c r="AK5" s="95">
        <v>164</v>
      </c>
      <c r="AL5" s="95">
        <v>172</v>
      </c>
      <c r="AM5" s="95">
        <v>178</v>
      </c>
      <c r="AN5" s="95">
        <v>182</v>
      </c>
      <c r="AO5" s="95">
        <v>187</v>
      </c>
      <c r="AP5" s="95">
        <v>192</v>
      </c>
      <c r="AQ5" s="97">
        <v>110</v>
      </c>
      <c r="AR5" s="97">
        <v>119</v>
      </c>
      <c r="AS5" s="97">
        <v>127</v>
      </c>
      <c r="AT5" s="97">
        <v>134</v>
      </c>
      <c r="AU5" s="97">
        <v>142</v>
      </c>
      <c r="AV5" s="97">
        <v>149</v>
      </c>
      <c r="AW5" s="97">
        <v>154</v>
      </c>
      <c r="AX5" s="97">
        <v>158</v>
      </c>
      <c r="AY5" s="97">
        <v>161</v>
      </c>
      <c r="AZ5" s="97">
        <v>166</v>
      </c>
      <c r="BA5" s="98">
        <v>101</v>
      </c>
      <c r="BB5" s="98">
        <v>109</v>
      </c>
      <c r="BC5" s="98">
        <v>116</v>
      </c>
      <c r="BD5" s="98">
        <v>123</v>
      </c>
      <c r="BE5" s="98">
        <v>130</v>
      </c>
      <c r="BF5" s="98">
        <v>136</v>
      </c>
      <c r="BG5" s="98">
        <v>141</v>
      </c>
      <c r="BH5" s="98">
        <v>144</v>
      </c>
      <c r="BI5" s="98">
        <v>148</v>
      </c>
      <c r="BJ5" s="98">
        <v>152</v>
      </c>
      <c r="BK5" s="99">
        <v>87</v>
      </c>
      <c r="BL5" s="99">
        <v>94</v>
      </c>
      <c r="BM5" s="99">
        <v>101</v>
      </c>
      <c r="BN5" s="99">
        <v>106</v>
      </c>
      <c r="BO5" s="99">
        <v>113</v>
      </c>
      <c r="BP5" s="99">
        <v>118</v>
      </c>
      <c r="BQ5" s="99">
        <v>122</v>
      </c>
      <c r="BR5" s="99">
        <v>125</v>
      </c>
      <c r="BS5" s="99">
        <v>128</v>
      </c>
      <c r="BT5" s="99">
        <v>132</v>
      </c>
      <c r="BU5" s="86">
        <v>74</v>
      </c>
      <c r="BV5" s="86">
        <v>80</v>
      </c>
      <c r="BW5" s="86">
        <v>86</v>
      </c>
      <c r="BX5" s="86">
        <v>91</v>
      </c>
      <c r="BY5" s="86">
        <v>96</v>
      </c>
      <c r="BZ5" s="86">
        <v>101</v>
      </c>
      <c r="CA5" s="86">
        <v>104</v>
      </c>
      <c r="CB5" s="86">
        <v>107</v>
      </c>
      <c r="CC5" s="86">
        <v>109</v>
      </c>
      <c r="CD5" s="86">
        <v>112</v>
      </c>
      <c r="CE5" s="90">
        <v>64</v>
      </c>
      <c r="CF5" s="90">
        <v>70</v>
      </c>
      <c r="CG5" s="90">
        <v>74</v>
      </c>
      <c r="CH5" s="90">
        <v>79</v>
      </c>
      <c r="CI5" s="90">
        <v>83</v>
      </c>
      <c r="CJ5" s="90">
        <v>87</v>
      </c>
      <c r="CK5" s="90">
        <v>90</v>
      </c>
      <c r="CL5" s="90">
        <v>92</v>
      </c>
      <c r="CM5" s="90">
        <v>95</v>
      </c>
      <c r="CN5" s="90">
        <v>97</v>
      </c>
      <c r="CO5" s="58">
        <v>54</v>
      </c>
      <c r="CP5" s="58">
        <v>58</v>
      </c>
      <c r="CQ5" s="58">
        <v>62</v>
      </c>
      <c r="CR5" s="58">
        <v>66</v>
      </c>
      <c r="CS5" s="58">
        <v>69</v>
      </c>
      <c r="CT5" s="58">
        <v>73</v>
      </c>
      <c r="CU5" s="58">
        <v>75</v>
      </c>
      <c r="CV5" s="58">
        <v>77</v>
      </c>
      <c r="CW5" s="58">
        <v>79</v>
      </c>
      <c r="CX5" s="58">
        <v>81</v>
      </c>
      <c r="CY5" s="86">
        <v>52</v>
      </c>
      <c r="CZ5" s="86">
        <v>52</v>
      </c>
      <c r="DA5" s="86">
        <v>52</v>
      </c>
      <c r="DB5" s="86">
        <v>56</v>
      </c>
      <c r="DC5" s="86">
        <v>59</v>
      </c>
      <c r="DD5" s="86">
        <v>62</v>
      </c>
      <c r="DE5" s="86">
        <v>65</v>
      </c>
      <c r="DF5" s="86">
        <v>67</v>
      </c>
      <c r="DG5" s="86">
        <v>68</v>
      </c>
      <c r="DH5" s="86">
        <v>69</v>
      </c>
      <c r="DI5" s="81" t="s">
        <v>32</v>
      </c>
    </row>
    <row r="6" spans="1:113" x14ac:dyDescent="0.2">
      <c r="B6" s="77" t="s">
        <v>33</v>
      </c>
      <c r="C6" s="86">
        <v>160</v>
      </c>
      <c r="D6" s="86">
        <v>1973</v>
      </c>
      <c r="E6" s="86">
        <v>190</v>
      </c>
      <c r="F6" s="86">
        <v>206</v>
      </c>
      <c r="G6" s="86">
        <v>219</v>
      </c>
      <c r="H6" s="86">
        <v>228</v>
      </c>
      <c r="I6" s="86">
        <v>235</v>
      </c>
      <c r="J6" s="86">
        <v>241</v>
      </c>
      <c r="K6" s="86">
        <v>247</v>
      </c>
      <c r="L6" s="86">
        <v>252</v>
      </c>
      <c r="M6" s="87">
        <v>150</v>
      </c>
      <c r="N6" s="87">
        <v>163</v>
      </c>
      <c r="O6" s="87">
        <v>180</v>
      </c>
      <c r="P6" s="87">
        <v>195</v>
      </c>
      <c r="Q6" s="87">
        <v>207</v>
      </c>
      <c r="R6" s="87">
        <v>215</v>
      </c>
      <c r="S6" s="87">
        <v>223</v>
      </c>
      <c r="T6" s="87">
        <v>228</v>
      </c>
      <c r="U6" s="87">
        <v>233</v>
      </c>
      <c r="V6" s="87">
        <v>237</v>
      </c>
      <c r="W6" s="91">
        <v>140</v>
      </c>
      <c r="X6" s="91">
        <v>152</v>
      </c>
      <c r="Y6" s="91">
        <v>168</v>
      </c>
      <c r="Z6" s="91">
        <v>180</v>
      </c>
      <c r="AA6" s="91">
        <v>190</v>
      </c>
      <c r="AB6" s="92">
        <v>198</v>
      </c>
      <c r="AC6" s="92">
        <v>206</v>
      </c>
      <c r="AD6" s="92">
        <v>211</v>
      </c>
      <c r="AE6" s="92">
        <v>215</v>
      </c>
      <c r="AF6" s="92">
        <v>220</v>
      </c>
      <c r="AG6" s="95">
        <v>127</v>
      </c>
      <c r="AH6" s="95">
        <v>140</v>
      </c>
      <c r="AI6" s="95">
        <v>153</v>
      </c>
      <c r="AJ6" s="95">
        <v>165</v>
      </c>
      <c r="AK6" s="95">
        <v>176</v>
      </c>
      <c r="AL6" s="95">
        <v>183</v>
      </c>
      <c r="AM6" s="95">
        <v>189</v>
      </c>
      <c r="AN6" s="95">
        <v>193</v>
      </c>
      <c r="AO6" s="95">
        <v>197</v>
      </c>
      <c r="AP6" s="95">
        <v>202</v>
      </c>
      <c r="AQ6" s="97">
        <v>116</v>
      </c>
      <c r="AR6" s="97">
        <v>129</v>
      </c>
      <c r="AS6" s="97">
        <v>141</v>
      </c>
      <c r="AT6" s="97">
        <v>151</v>
      </c>
      <c r="AU6" s="97">
        <v>160</v>
      </c>
      <c r="AV6" s="97">
        <v>166</v>
      </c>
      <c r="AW6" s="97">
        <v>170</v>
      </c>
      <c r="AX6" s="97">
        <v>174</v>
      </c>
      <c r="AY6" s="97">
        <v>177</v>
      </c>
      <c r="AZ6" s="97">
        <v>181</v>
      </c>
      <c r="BA6" s="98">
        <v>107</v>
      </c>
      <c r="BB6" s="98">
        <v>118</v>
      </c>
      <c r="BC6" s="98">
        <v>129</v>
      </c>
      <c r="BD6" s="98">
        <v>137</v>
      </c>
      <c r="BE6" s="98">
        <v>145</v>
      </c>
      <c r="BF6" s="98">
        <v>150</v>
      </c>
      <c r="BG6" s="98">
        <v>154</v>
      </c>
      <c r="BH6" s="98">
        <v>156</v>
      </c>
      <c r="BI6" s="98">
        <v>161</v>
      </c>
      <c r="BJ6" s="98">
        <v>165</v>
      </c>
      <c r="BK6" s="99">
        <v>98</v>
      </c>
      <c r="BL6" s="99">
        <v>107</v>
      </c>
      <c r="BM6" s="99">
        <v>115</v>
      </c>
      <c r="BN6" s="99">
        <v>123</v>
      </c>
      <c r="BO6" s="99">
        <v>130</v>
      </c>
      <c r="BP6" s="99">
        <v>135</v>
      </c>
      <c r="BQ6" s="99">
        <v>138</v>
      </c>
      <c r="BR6" s="99">
        <v>142</v>
      </c>
      <c r="BS6" s="99">
        <v>145</v>
      </c>
      <c r="BT6" s="99">
        <v>148</v>
      </c>
      <c r="BU6" s="86">
        <v>86</v>
      </c>
      <c r="BV6" s="86">
        <v>94</v>
      </c>
      <c r="BW6" s="86">
        <v>101</v>
      </c>
      <c r="BX6" s="86">
        <v>108</v>
      </c>
      <c r="BY6" s="86">
        <v>116</v>
      </c>
      <c r="BZ6" s="86">
        <v>119</v>
      </c>
      <c r="CA6" s="86">
        <v>121</v>
      </c>
      <c r="CB6" s="86">
        <v>124</v>
      </c>
      <c r="CC6" s="86">
        <v>128</v>
      </c>
      <c r="CD6" s="86">
        <v>131</v>
      </c>
      <c r="CE6" s="90">
        <v>74</v>
      </c>
      <c r="CF6" s="90">
        <v>80</v>
      </c>
      <c r="CG6" s="90">
        <v>87</v>
      </c>
      <c r="CH6" s="90">
        <v>93</v>
      </c>
      <c r="CI6" s="90">
        <v>97</v>
      </c>
      <c r="CJ6" s="90">
        <v>100</v>
      </c>
      <c r="CK6" s="90">
        <v>102</v>
      </c>
      <c r="CL6" s="90">
        <v>104</v>
      </c>
      <c r="CM6" s="90">
        <v>106</v>
      </c>
      <c r="CN6" s="90">
        <v>109</v>
      </c>
      <c r="CO6" s="58">
        <v>62</v>
      </c>
      <c r="CP6" s="58">
        <v>67</v>
      </c>
      <c r="CQ6" s="58">
        <v>73</v>
      </c>
      <c r="CR6" s="58">
        <v>77</v>
      </c>
      <c r="CS6" s="58">
        <v>80</v>
      </c>
      <c r="CT6" s="58">
        <v>82</v>
      </c>
      <c r="CU6" s="58">
        <v>83</v>
      </c>
      <c r="CV6" s="58">
        <v>85</v>
      </c>
      <c r="CW6" s="58">
        <v>87</v>
      </c>
      <c r="CX6" s="58">
        <v>89</v>
      </c>
      <c r="CY6" s="144">
        <v>99</v>
      </c>
      <c r="CZ6" s="144">
        <v>99</v>
      </c>
      <c r="DA6" s="144">
        <v>99</v>
      </c>
      <c r="DB6" s="144">
        <v>99</v>
      </c>
      <c r="DC6" s="144">
        <v>99</v>
      </c>
      <c r="DD6" s="144">
        <v>99</v>
      </c>
      <c r="DE6" s="144">
        <v>99</v>
      </c>
      <c r="DF6" s="144">
        <v>99</v>
      </c>
      <c r="DG6" s="144">
        <v>99</v>
      </c>
      <c r="DH6" s="144">
        <v>99</v>
      </c>
      <c r="DI6" s="81" t="s">
        <v>33</v>
      </c>
    </row>
    <row r="7" spans="1:113" x14ac:dyDescent="0.2">
      <c r="B7" s="77" t="s">
        <v>17</v>
      </c>
      <c r="C7" s="47">
        <v>1000</v>
      </c>
      <c r="D7" s="47">
        <v>1000</v>
      </c>
      <c r="E7" s="47">
        <v>1000</v>
      </c>
      <c r="F7" s="47">
        <v>1000</v>
      </c>
      <c r="G7" s="47">
        <v>1000</v>
      </c>
      <c r="H7" s="47">
        <v>1000</v>
      </c>
      <c r="I7" s="47">
        <v>1000</v>
      </c>
      <c r="J7" s="47">
        <v>1000</v>
      </c>
      <c r="K7" s="47">
        <v>1000</v>
      </c>
      <c r="L7" s="47">
        <v>1000</v>
      </c>
      <c r="M7" s="47">
        <v>1000</v>
      </c>
      <c r="N7" s="47">
        <v>1000</v>
      </c>
      <c r="O7" s="47">
        <v>1000</v>
      </c>
      <c r="P7" s="47">
        <v>1000</v>
      </c>
      <c r="Q7" s="47">
        <v>1000</v>
      </c>
      <c r="R7" s="47">
        <v>1000</v>
      </c>
      <c r="S7" s="47">
        <v>1000</v>
      </c>
      <c r="T7" s="47">
        <v>1000</v>
      </c>
      <c r="U7" s="47">
        <v>1000</v>
      </c>
      <c r="V7" s="47">
        <v>1000</v>
      </c>
      <c r="W7" s="47">
        <v>1000</v>
      </c>
      <c r="X7" s="47">
        <v>1000</v>
      </c>
      <c r="Y7" s="47">
        <v>1000</v>
      </c>
      <c r="Z7" s="47">
        <v>1000</v>
      </c>
      <c r="AA7" s="47">
        <v>1000</v>
      </c>
      <c r="AB7" s="47">
        <v>1000</v>
      </c>
      <c r="AC7" s="47">
        <v>1000</v>
      </c>
      <c r="AD7" s="47">
        <v>1000</v>
      </c>
      <c r="AE7" s="47">
        <v>1000</v>
      </c>
      <c r="AF7" s="47">
        <v>1000</v>
      </c>
      <c r="AG7" s="47">
        <v>1000</v>
      </c>
      <c r="AH7" s="47">
        <v>1000</v>
      </c>
      <c r="AI7" s="47">
        <v>1000</v>
      </c>
      <c r="AJ7" s="47">
        <v>1000</v>
      </c>
      <c r="AK7" s="47">
        <v>1000</v>
      </c>
      <c r="AL7" s="47">
        <v>1000</v>
      </c>
      <c r="AM7" s="47">
        <v>1000</v>
      </c>
      <c r="AN7" s="47">
        <v>1000</v>
      </c>
      <c r="AO7" s="47">
        <v>1000</v>
      </c>
      <c r="AP7" s="47">
        <v>1000</v>
      </c>
      <c r="AQ7" s="47">
        <v>1000</v>
      </c>
      <c r="AR7" s="47">
        <v>1000</v>
      </c>
      <c r="AS7" s="47">
        <v>1000</v>
      </c>
      <c r="AT7" s="47">
        <v>1000</v>
      </c>
      <c r="AU7" s="47">
        <v>1000</v>
      </c>
      <c r="AV7" s="47">
        <v>1000</v>
      </c>
      <c r="AW7" s="47">
        <v>1000</v>
      </c>
      <c r="AX7" s="47">
        <v>1000</v>
      </c>
      <c r="AY7" s="47">
        <v>1000</v>
      </c>
      <c r="AZ7" s="47">
        <v>1000</v>
      </c>
      <c r="BA7" s="47">
        <v>1000</v>
      </c>
      <c r="BB7" s="47">
        <v>1000</v>
      </c>
      <c r="BC7" s="47">
        <v>1000</v>
      </c>
      <c r="BD7" s="47">
        <v>1000</v>
      </c>
      <c r="BE7" s="47">
        <v>1000</v>
      </c>
      <c r="BF7" s="47">
        <v>1000</v>
      </c>
      <c r="BG7" s="47">
        <v>1000</v>
      </c>
      <c r="BH7" s="47">
        <v>1000</v>
      </c>
      <c r="BI7" s="47">
        <v>1000</v>
      </c>
      <c r="BJ7" s="47">
        <v>1000</v>
      </c>
      <c r="BK7" s="47">
        <v>1000</v>
      </c>
      <c r="BL7" s="47">
        <v>1000</v>
      </c>
      <c r="BM7" s="47">
        <v>1000</v>
      </c>
      <c r="BN7" s="47">
        <v>1000</v>
      </c>
      <c r="BO7" s="47">
        <v>1000</v>
      </c>
      <c r="BP7" s="47">
        <v>1000</v>
      </c>
      <c r="BQ7" s="47">
        <v>1000</v>
      </c>
      <c r="BR7" s="47">
        <v>1000</v>
      </c>
      <c r="BS7" s="47">
        <v>1000</v>
      </c>
      <c r="BT7" s="47">
        <v>1000</v>
      </c>
      <c r="BU7" s="47">
        <v>1000</v>
      </c>
      <c r="BV7" s="47">
        <v>1000</v>
      </c>
      <c r="BW7" s="47">
        <v>1000</v>
      </c>
      <c r="BX7" s="47">
        <v>1000</v>
      </c>
      <c r="BY7" s="47">
        <v>1000</v>
      </c>
      <c r="BZ7" s="47">
        <v>1000</v>
      </c>
      <c r="CA7" s="47">
        <v>1000</v>
      </c>
      <c r="CB7" s="47">
        <v>1000</v>
      </c>
      <c r="CC7" s="47">
        <v>1000</v>
      </c>
      <c r="CD7" s="47">
        <v>1000</v>
      </c>
      <c r="CE7" s="47">
        <v>1000</v>
      </c>
      <c r="CF7" s="47">
        <v>1000</v>
      </c>
      <c r="CG7" s="47">
        <v>1000</v>
      </c>
      <c r="CH7" s="47">
        <v>1000</v>
      </c>
      <c r="CI7" s="47">
        <v>1000</v>
      </c>
      <c r="CJ7" s="47">
        <v>1000</v>
      </c>
      <c r="CK7" s="47">
        <v>1000</v>
      </c>
      <c r="CL7" s="47">
        <v>1000</v>
      </c>
      <c r="CM7" s="47">
        <v>1000</v>
      </c>
      <c r="CN7" s="47">
        <v>1000</v>
      </c>
      <c r="CO7" s="47">
        <v>1000</v>
      </c>
      <c r="CP7" s="47">
        <v>1000</v>
      </c>
      <c r="CQ7" s="47">
        <v>1000</v>
      </c>
      <c r="CR7" s="47">
        <v>1000</v>
      </c>
      <c r="CS7" s="47">
        <v>1000</v>
      </c>
      <c r="CT7" s="47">
        <v>1000</v>
      </c>
      <c r="CU7" s="47">
        <v>1000</v>
      </c>
      <c r="CV7" s="47">
        <v>1000</v>
      </c>
      <c r="CW7" s="47">
        <v>1000</v>
      </c>
      <c r="CX7" s="47">
        <v>1000</v>
      </c>
      <c r="CY7" s="47">
        <v>1000</v>
      </c>
      <c r="CZ7" s="47">
        <v>1000</v>
      </c>
      <c r="DA7" s="47">
        <v>1000</v>
      </c>
      <c r="DB7" s="47">
        <v>1000</v>
      </c>
      <c r="DC7" s="47">
        <v>1000</v>
      </c>
      <c r="DD7" s="47">
        <v>1000</v>
      </c>
      <c r="DE7" s="47">
        <v>1000</v>
      </c>
      <c r="DF7" s="47">
        <v>1000</v>
      </c>
      <c r="DG7" s="47">
        <v>1000</v>
      </c>
      <c r="DH7" s="47">
        <v>1000</v>
      </c>
      <c r="DI7" s="47"/>
    </row>
    <row r="8" spans="1:113" x14ac:dyDescent="0.2">
      <c r="B8" s="77" t="s">
        <v>18</v>
      </c>
      <c r="C8" s="47">
        <v>1000</v>
      </c>
      <c r="D8" s="47">
        <v>1000</v>
      </c>
      <c r="E8" s="47">
        <v>1000</v>
      </c>
      <c r="F8" s="47">
        <v>1000</v>
      </c>
      <c r="G8" s="47">
        <v>1000</v>
      </c>
      <c r="H8" s="47">
        <v>1000</v>
      </c>
      <c r="I8" s="47">
        <v>1000</v>
      </c>
      <c r="J8" s="47">
        <v>1000</v>
      </c>
      <c r="K8" s="47">
        <v>1000</v>
      </c>
      <c r="L8" s="47">
        <v>1000</v>
      </c>
      <c r="M8" s="47">
        <v>1000</v>
      </c>
      <c r="N8" s="47">
        <v>1000</v>
      </c>
      <c r="O8" s="47">
        <v>1000</v>
      </c>
      <c r="P8" s="47">
        <v>1000</v>
      </c>
      <c r="Q8" s="47">
        <v>1000</v>
      </c>
      <c r="R8" s="47">
        <v>1000</v>
      </c>
      <c r="S8" s="47">
        <v>1000</v>
      </c>
      <c r="T8" s="47">
        <v>1000</v>
      </c>
      <c r="U8" s="47">
        <v>1000</v>
      </c>
      <c r="V8" s="47">
        <v>1000</v>
      </c>
      <c r="W8" s="47">
        <v>1000</v>
      </c>
      <c r="X8" s="47">
        <v>1000</v>
      </c>
      <c r="Y8" s="47">
        <v>1000</v>
      </c>
      <c r="Z8" s="47">
        <v>1000</v>
      </c>
      <c r="AA8" s="47">
        <v>1000</v>
      </c>
      <c r="AB8" s="47">
        <v>1000</v>
      </c>
      <c r="AC8" s="47">
        <v>1000</v>
      </c>
      <c r="AD8" s="47">
        <v>1000</v>
      </c>
      <c r="AE8" s="47">
        <v>1000</v>
      </c>
      <c r="AF8" s="47">
        <v>1000</v>
      </c>
      <c r="AG8" s="47">
        <v>1000</v>
      </c>
      <c r="AH8" s="47">
        <v>1000</v>
      </c>
      <c r="AI8" s="47">
        <v>1000</v>
      </c>
      <c r="AJ8" s="47">
        <v>1000</v>
      </c>
      <c r="AK8" s="47">
        <v>1000</v>
      </c>
      <c r="AL8" s="47">
        <v>1000</v>
      </c>
      <c r="AM8" s="47">
        <v>1000</v>
      </c>
      <c r="AN8" s="47">
        <v>1000</v>
      </c>
      <c r="AO8" s="47">
        <v>1000</v>
      </c>
      <c r="AP8" s="47">
        <v>1000</v>
      </c>
      <c r="AQ8" s="47">
        <v>1000</v>
      </c>
      <c r="AR8" s="47">
        <v>1000</v>
      </c>
      <c r="AS8" s="47">
        <v>1000</v>
      </c>
      <c r="AT8" s="47">
        <v>1000</v>
      </c>
      <c r="AU8" s="47">
        <v>1000</v>
      </c>
      <c r="AV8" s="47">
        <v>1000</v>
      </c>
      <c r="AW8" s="47">
        <v>1000</v>
      </c>
      <c r="AX8" s="47">
        <v>1000</v>
      </c>
      <c r="AY8" s="47">
        <v>1000</v>
      </c>
      <c r="AZ8" s="47">
        <v>1000</v>
      </c>
      <c r="BA8" s="47">
        <v>1000</v>
      </c>
      <c r="BB8" s="47">
        <v>1000</v>
      </c>
      <c r="BC8" s="47">
        <v>1000</v>
      </c>
      <c r="BD8" s="47">
        <v>1000</v>
      </c>
      <c r="BE8" s="47">
        <v>1000</v>
      </c>
      <c r="BF8" s="47">
        <v>1000</v>
      </c>
      <c r="BG8" s="47">
        <v>1000</v>
      </c>
      <c r="BH8" s="47">
        <v>1000</v>
      </c>
      <c r="BI8" s="47">
        <v>1000</v>
      </c>
      <c r="BJ8" s="47">
        <v>1000</v>
      </c>
      <c r="BK8" s="47">
        <v>1000</v>
      </c>
      <c r="BL8" s="47">
        <v>1000</v>
      </c>
      <c r="BM8" s="47">
        <v>1000</v>
      </c>
      <c r="BN8" s="47">
        <v>1000</v>
      </c>
      <c r="BO8" s="47">
        <v>1000</v>
      </c>
      <c r="BP8" s="47">
        <v>1000</v>
      </c>
      <c r="BQ8" s="47">
        <v>1000</v>
      </c>
      <c r="BR8" s="47">
        <v>1000</v>
      </c>
      <c r="BS8" s="47">
        <v>1000</v>
      </c>
      <c r="BT8" s="47">
        <v>1000</v>
      </c>
      <c r="BU8" s="47">
        <v>1000</v>
      </c>
      <c r="BV8" s="47">
        <v>1000</v>
      </c>
      <c r="BW8" s="47">
        <v>1000</v>
      </c>
      <c r="BX8" s="47">
        <v>1000</v>
      </c>
      <c r="BY8" s="47">
        <v>1000</v>
      </c>
      <c r="BZ8" s="47">
        <v>1000</v>
      </c>
      <c r="CA8" s="47">
        <v>1000</v>
      </c>
      <c r="CB8" s="47">
        <v>1000</v>
      </c>
      <c r="CC8" s="47">
        <v>1000</v>
      </c>
      <c r="CD8" s="47">
        <v>1000</v>
      </c>
      <c r="CE8" s="47">
        <v>1000</v>
      </c>
      <c r="CF8" s="47">
        <v>1000</v>
      </c>
      <c r="CG8" s="47">
        <v>1000</v>
      </c>
      <c r="CH8" s="47">
        <v>1000</v>
      </c>
      <c r="CI8" s="47">
        <v>1000</v>
      </c>
      <c r="CJ8" s="47">
        <v>1000</v>
      </c>
      <c r="CK8" s="47">
        <v>1000</v>
      </c>
      <c r="CL8" s="47">
        <v>1000</v>
      </c>
      <c r="CM8" s="47">
        <v>1000</v>
      </c>
      <c r="CN8" s="47">
        <v>1000</v>
      </c>
      <c r="CO8" s="47">
        <v>1000</v>
      </c>
      <c r="CP8" s="47">
        <v>1000</v>
      </c>
      <c r="CQ8" s="47">
        <v>1000</v>
      </c>
      <c r="CR8" s="47">
        <v>1000</v>
      </c>
      <c r="CS8" s="47">
        <v>1000</v>
      </c>
      <c r="CT8" s="47">
        <v>1000</v>
      </c>
      <c r="CU8" s="47">
        <v>1000</v>
      </c>
      <c r="CV8" s="47">
        <v>1000</v>
      </c>
      <c r="CW8" s="47">
        <v>1000</v>
      </c>
      <c r="CX8" s="47">
        <v>1000</v>
      </c>
      <c r="CY8" s="47">
        <v>1000</v>
      </c>
      <c r="CZ8" s="47">
        <v>1000</v>
      </c>
      <c r="DA8" s="47">
        <v>1000</v>
      </c>
      <c r="DB8" s="47">
        <v>1000</v>
      </c>
      <c r="DC8" s="47">
        <v>1000</v>
      </c>
      <c r="DD8" s="47">
        <v>1000</v>
      </c>
      <c r="DE8" s="47">
        <v>1000</v>
      </c>
      <c r="DF8" s="47">
        <v>1000</v>
      </c>
      <c r="DG8" s="47">
        <v>1000</v>
      </c>
      <c r="DH8" s="47">
        <v>1000</v>
      </c>
      <c r="DI8" s="47"/>
    </row>
    <row r="9" spans="1:113" x14ac:dyDescent="0.2">
      <c r="B9" s="77" t="s">
        <v>19</v>
      </c>
      <c r="C9" s="47">
        <v>1000</v>
      </c>
      <c r="D9" s="47">
        <v>1000</v>
      </c>
      <c r="E9" s="47">
        <v>1000</v>
      </c>
      <c r="F9" s="47">
        <v>1000</v>
      </c>
      <c r="G9" s="47">
        <v>1000</v>
      </c>
      <c r="H9" s="47">
        <v>1000</v>
      </c>
      <c r="I9" s="47">
        <v>1000</v>
      </c>
      <c r="J9" s="47">
        <v>1000</v>
      </c>
      <c r="K9" s="47">
        <v>1000</v>
      </c>
      <c r="L9" s="47">
        <v>1000</v>
      </c>
      <c r="M9" s="47">
        <v>1000</v>
      </c>
      <c r="N9" s="47">
        <v>1000</v>
      </c>
      <c r="O9" s="47">
        <v>1000</v>
      </c>
      <c r="P9" s="47">
        <v>1000</v>
      </c>
      <c r="Q9" s="47">
        <v>1000</v>
      </c>
      <c r="R9" s="47">
        <v>1000</v>
      </c>
      <c r="S9" s="47">
        <v>1000</v>
      </c>
      <c r="T9" s="47">
        <v>1000</v>
      </c>
      <c r="U9" s="47">
        <v>1000</v>
      </c>
      <c r="V9" s="47">
        <v>1000</v>
      </c>
      <c r="W9" s="47">
        <v>1000</v>
      </c>
      <c r="X9" s="47">
        <v>1000</v>
      </c>
      <c r="Y9" s="47">
        <v>1000</v>
      </c>
      <c r="Z9" s="47">
        <v>1000</v>
      </c>
      <c r="AA9" s="47">
        <v>1000</v>
      </c>
      <c r="AB9" s="47">
        <v>1000</v>
      </c>
      <c r="AC9" s="47">
        <v>1000</v>
      </c>
      <c r="AD9" s="47">
        <v>1000</v>
      </c>
      <c r="AE9" s="47">
        <v>1000</v>
      </c>
      <c r="AF9" s="47">
        <v>1000</v>
      </c>
      <c r="AG9" s="47">
        <v>1000</v>
      </c>
      <c r="AH9" s="47">
        <v>1000</v>
      </c>
      <c r="AI9" s="47">
        <v>1000</v>
      </c>
      <c r="AJ9" s="47">
        <v>1000</v>
      </c>
      <c r="AK9" s="47">
        <v>1000</v>
      </c>
      <c r="AL9" s="47">
        <v>1000</v>
      </c>
      <c r="AM9" s="47">
        <v>1000</v>
      </c>
      <c r="AN9" s="47">
        <v>1000</v>
      </c>
      <c r="AO9" s="47">
        <v>1000</v>
      </c>
      <c r="AP9" s="47">
        <v>1000</v>
      </c>
      <c r="AQ9" s="47">
        <v>1000</v>
      </c>
      <c r="AR9" s="47">
        <v>1000</v>
      </c>
      <c r="AS9" s="47">
        <v>1000</v>
      </c>
      <c r="AT9" s="47">
        <v>1000</v>
      </c>
      <c r="AU9" s="47">
        <v>1000</v>
      </c>
      <c r="AV9" s="47">
        <v>1000</v>
      </c>
      <c r="AW9" s="47">
        <v>1000</v>
      </c>
      <c r="AX9" s="47">
        <v>1000</v>
      </c>
      <c r="AY9" s="47">
        <v>1000</v>
      </c>
      <c r="AZ9" s="47">
        <v>1000</v>
      </c>
      <c r="BA9" s="47">
        <v>1000</v>
      </c>
      <c r="BB9" s="47">
        <v>1000</v>
      </c>
      <c r="BC9" s="47">
        <v>1000</v>
      </c>
      <c r="BD9" s="47">
        <v>1000</v>
      </c>
      <c r="BE9" s="47">
        <v>1000</v>
      </c>
      <c r="BF9" s="47">
        <v>1000</v>
      </c>
      <c r="BG9" s="47">
        <v>1000</v>
      </c>
      <c r="BH9" s="47">
        <v>1000</v>
      </c>
      <c r="BI9" s="47">
        <v>1000</v>
      </c>
      <c r="BJ9" s="47">
        <v>1000</v>
      </c>
      <c r="BK9" s="47">
        <v>1000</v>
      </c>
      <c r="BL9" s="47">
        <v>1000</v>
      </c>
      <c r="BM9" s="47">
        <v>1000</v>
      </c>
      <c r="BN9" s="47">
        <v>1000</v>
      </c>
      <c r="BO9" s="47">
        <v>1000</v>
      </c>
      <c r="BP9" s="47">
        <v>1000</v>
      </c>
      <c r="BQ9" s="47">
        <v>1000</v>
      </c>
      <c r="BR9" s="47">
        <v>1000</v>
      </c>
      <c r="BS9" s="47">
        <v>1000</v>
      </c>
      <c r="BT9" s="47">
        <v>1000</v>
      </c>
      <c r="BU9" s="47">
        <v>1000</v>
      </c>
      <c r="BV9" s="47">
        <v>1000</v>
      </c>
      <c r="BW9" s="47">
        <v>1000</v>
      </c>
      <c r="BX9" s="47">
        <v>1000</v>
      </c>
      <c r="BY9" s="47">
        <v>1000</v>
      </c>
      <c r="BZ9" s="47">
        <v>1000</v>
      </c>
      <c r="CA9" s="47">
        <v>1000</v>
      </c>
      <c r="CB9" s="47">
        <v>1000</v>
      </c>
      <c r="CC9" s="47">
        <v>1000</v>
      </c>
      <c r="CD9" s="47">
        <v>1000</v>
      </c>
      <c r="CE9" s="47">
        <v>1000</v>
      </c>
      <c r="CF9" s="47">
        <v>1000</v>
      </c>
      <c r="CG9" s="47">
        <v>1000</v>
      </c>
      <c r="CH9" s="47">
        <v>1000</v>
      </c>
      <c r="CI9" s="47">
        <v>1000</v>
      </c>
      <c r="CJ9" s="47">
        <v>1000</v>
      </c>
      <c r="CK9" s="47">
        <v>1000</v>
      </c>
      <c r="CL9" s="47">
        <v>1000</v>
      </c>
      <c r="CM9" s="47">
        <v>1000</v>
      </c>
      <c r="CN9" s="47">
        <v>1000</v>
      </c>
      <c r="CO9" s="47">
        <v>1000</v>
      </c>
      <c r="CP9" s="47">
        <v>1000</v>
      </c>
      <c r="CQ9" s="47">
        <v>1000</v>
      </c>
      <c r="CR9" s="47">
        <v>1000</v>
      </c>
      <c r="CS9" s="47">
        <v>1000</v>
      </c>
      <c r="CT9" s="47">
        <v>1000</v>
      </c>
      <c r="CU9" s="47">
        <v>1000</v>
      </c>
      <c r="CV9" s="47">
        <v>1000</v>
      </c>
      <c r="CW9" s="47">
        <v>1000</v>
      </c>
      <c r="CX9" s="47">
        <v>1000</v>
      </c>
      <c r="CY9" s="47">
        <v>1000</v>
      </c>
      <c r="CZ9" s="47">
        <v>1000</v>
      </c>
      <c r="DA9" s="47">
        <v>1000</v>
      </c>
      <c r="DB9" s="47">
        <v>1000</v>
      </c>
      <c r="DC9" s="47">
        <v>1000</v>
      </c>
      <c r="DD9" s="47">
        <v>1000</v>
      </c>
      <c r="DE9" s="47">
        <v>1000</v>
      </c>
      <c r="DF9" s="47">
        <v>1000</v>
      </c>
      <c r="DG9" s="47">
        <v>1000</v>
      </c>
      <c r="DH9" s="47">
        <v>1000</v>
      </c>
      <c r="DI9" s="47"/>
    </row>
    <row r="11" spans="1:113" s="47" customFormat="1" x14ac:dyDescent="0.2">
      <c r="G11" s="76" t="s">
        <v>45</v>
      </c>
      <c r="H11" s="76" t="s">
        <v>46</v>
      </c>
      <c r="I11" s="76" t="s">
        <v>47</v>
      </c>
      <c r="J11" s="76" t="s">
        <v>48</v>
      </c>
      <c r="K11" s="76" t="s">
        <v>49</v>
      </c>
      <c r="L11" s="76" t="s">
        <v>50</v>
      </c>
      <c r="M11" s="76" t="s">
        <v>51</v>
      </c>
      <c r="N11" s="76" t="s">
        <v>52</v>
      </c>
      <c r="O11" s="76" t="s">
        <v>53</v>
      </c>
      <c r="P11" s="76" t="s">
        <v>136</v>
      </c>
      <c r="Q11" s="76" t="s">
        <v>238</v>
      </c>
    </row>
    <row r="12" spans="1:113" ht="21" x14ac:dyDescent="0.2">
      <c r="A12" s="37"/>
      <c r="B12" s="37"/>
      <c r="C12" s="93">
        <v>30</v>
      </c>
      <c r="D12" s="94">
        <v>1</v>
      </c>
      <c r="F12" s="79">
        <v>20.010000000000002</v>
      </c>
      <c r="G12" s="80" t="s">
        <v>137</v>
      </c>
      <c r="H12" s="80" t="s">
        <v>147</v>
      </c>
      <c r="I12" s="80" t="s">
        <v>157</v>
      </c>
      <c r="J12" s="80" t="s">
        <v>167</v>
      </c>
      <c r="K12" s="80" t="s">
        <v>177</v>
      </c>
      <c r="L12" s="80" t="s">
        <v>187</v>
      </c>
      <c r="M12" s="80" t="s">
        <v>197</v>
      </c>
      <c r="N12" s="80" t="s">
        <v>207</v>
      </c>
      <c r="O12" s="80" t="s">
        <v>217</v>
      </c>
      <c r="P12" s="80" t="s">
        <v>227</v>
      </c>
      <c r="Q12" s="80" t="s">
        <v>239</v>
      </c>
    </row>
    <row r="13" spans="1:113" ht="21" x14ac:dyDescent="0.2">
      <c r="A13" s="37"/>
      <c r="B13" s="37"/>
      <c r="C13" s="93">
        <v>31</v>
      </c>
      <c r="D13" s="93">
        <v>1.016</v>
      </c>
      <c r="F13" s="79">
        <v>55.01</v>
      </c>
      <c r="G13" s="80" t="s">
        <v>138</v>
      </c>
      <c r="H13" s="80" t="s">
        <v>148</v>
      </c>
      <c r="I13" s="80" t="s">
        <v>158</v>
      </c>
      <c r="J13" s="80" t="s">
        <v>168</v>
      </c>
      <c r="K13" s="80" t="s">
        <v>178</v>
      </c>
      <c r="L13" s="80" t="s">
        <v>188</v>
      </c>
      <c r="M13" s="80" t="s">
        <v>198</v>
      </c>
      <c r="N13" s="80" t="s">
        <v>208</v>
      </c>
      <c r="O13" s="80" t="s">
        <v>218</v>
      </c>
      <c r="P13" s="80" t="s">
        <v>228</v>
      </c>
      <c r="Q13" s="80" t="s">
        <v>240</v>
      </c>
    </row>
    <row r="14" spans="1:113" ht="21" x14ac:dyDescent="0.2">
      <c r="A14" s="37"/>
      <c r="B14" s="37"/>
      <c r="C14" s="93">
        <v>32</v>
      </c>
      <c r="D14" s="93">
        <v>1.0309999999999999</v>
      </c>
      <c r="F14" s="79">
        <v>61.01</v>
      </c>
      <c r="G14" s="80" t="s">
        <v>139</v>
      </c>
      <c r="H14" s="80" t="s">
        <v>149</v>
      </c>
      <c r="I14" s="80" t="s">
        <v>159</v>
      </c>
      <c r="J14" s="80" t="s">
        <v>169</v>
      </c>
      <c r="K14" s="80" t="s">
        <v>179</v>
      </c>
      <c r="L14" s="80" t="s">
        <v>189</v>
      </c>
      <c r="M14" s="80" t="s">
        <v>199</v>
      </c>
      <c r="N14" s="80" t="s">
        <v>209</v>
      </c>
      <c r="O14" s="80" t="s">
        <v>219</v>
      </c>
      <c r="P14" s="80" t="s">
        <v>229</v>
      </c>
      <c r="Q14" s="80" t="s">
        <v>241</v>
      </c>
    </row>
    <row r="15" spans="1:113" ht="21" x14ac:dyDescent="0.2">
      <c r="A15" s="37"/>
      <c r="B15" s="37"/>
      <c r="C15" s="93">
        <v>33</v>
      </c>
      <c r="D15" s="93">
        <v>1.046</v>
      </c>
      <c r="F15" s="79">
        <v>67.010000000000005</v>
      </c>
      <c r="G15" s="80" t="s">
        <v>140</v>
      </c>
      <c r="H15" s="80" t="s">
        <v>150</v>
      </c>
      <c r="I15" s="80" t="s">
        <v>160</v>
      </c>
      <c r="J15" s="80" t="s">
        <v>170</v>
      </c>
      <c r="K15" s="80" t="s">
        <v>180</v>
      </c>
      <c r="L15" s="80" t="s">
        <v>190</v>
      </c>
      <c r="M15" s="80" t="s">
        <v>200</v>
      </c>
      <c r="N15" s="80" t="s">
        <v>210</v>
      </c>
      <c r="O15" s="80" t="s">
        <v>220</v>
      </c>
      <c r="P15" s="80" t="s">
        <v>230</v>
      </c>
      <c r="Q15" s="80" t="s">
        <v>242</v>
      </c>
    </row>
    <row r="16" spans="1:113" ht="21" x14ac:dyDescent="0.2">
      <c r="A16" s="37"/>
      <c r="B16" s="37"/>
      <c r="C16" s="93">
        <v>34</v>
      </c>
      <c r="D16" s="93">
        <v>1.0589999999999999</v>
      </c>
      <c r="F16" s="79">
        <v>73.010000000000005</v>
      </c>
      <c r="G16" s="80" t="s">
        <v>141</v>
      </c>
      <c r="H16" s="80" t="s">
        <v>151</v>
      </c>
      <c r="I16" s="80" t="s">
        <v>161</v>
      </c>
      <c r="J16" s="80" t="s">
        <v>171</v>
      </c>
      <c r="K16" s="80" t="s">
        <v>181</v>
      </c>
      <c r="L16" s="80" t="s">
        <v>191</v>
      </c>
      <c r="M16" s="80" t="s">
        <v>201</v>
      </c>
      <c r="N16" s="80" t="s">
        <v>211</v>
      </c>
      <c r="O16" s="80" t="s">
        <v>221</v>
      </c>
      <c r="P16" s="80" t="s">
        <v>231</v>
      </c>
      <c r="Q16" s="80" t="s">
        <v>243</v>
      </c>
    </row>
    <row r="17" spans="1:17" ht="21" x14ac:dyDescent="0.3">
      <c r="A17" s="37"/>
      <c r="B17" s="37"/>
      <c r="C17" s="36">
        <v>35</v>
      </c>
      <c r="D17" s="36">
        <v>1.0720000000000001</v>
      </c>
      <c r="F17" s="79">
        <v>81.010000000000005</v>
      </c>
      <c r="G17" s="80" t="s">
        <v>142</v>
      </c>
      <c r="H17" s="80" t="s">
        <v>152</v>
      </c>
      <c r="I17" s="80" t="s">
        <v>162</v>
      </c>
      <c r="J17" s="80" t="s">
        <v>172</v>
      </c>
      <c r="K17" s="80" t="s">
        <v>182</v>
      </c>
      <c r="L17" s="80" t="s">
        <v>192</v>
      </c>
      <c r="M17" s="80" t="s">
        <v>202</v>
      </c>
      <c r="N17" s="80" t="s">
        <v>212</v>
      </c>
      <c r="O17" s="80" t="s">
        <v>222</v>
      </c>
      <c r="P17" s="80" t="s">
        <v>232</v>
      </c>
      <c r="Q17" s="80" t="s">
        <v>244</v>
      </c>
    </row>
    <row r="18" spans="1:17" ht="21" x14ac:dyDescent="0.3">
      <c r="A18" s="37"/>
      <c r="B18" s="37"/>
      <c r="C18" s="36">
        <v>36</v>
      </c>
      <c r="D18" s="36">
        <v>1.083</v>
      </c>
      <c r="F18" s="79">
        <v>89.05</v>
      </c>
      <c r="G18" s="80" t="s">
        <v>143</v>
      </c>
      <c r="H18" s="80" t="s">
        <v>153</v>
      </c>
      <c r="I18" s="80" t="s">
        <v>163</v>
      </c>
      <c r="J18" s="80" t="s">
        <v>173</v>
      </c>
      <c r="K18" s="80" t="s">
        <v>183</v>
      </c>
      <c r="L18" s="80" t="s">
        <v>193</v>
      </c>
      <c r="M18" s="80" t="s">
        <v>203</v>
      </c>
      <c r="N18" s="80" t="s">
        <v>213</v>
      </c>
      <c r="O18" s="80" t="s">
        <v>223</v>
      </c>
      <c r="P18" s="80" t="s">
        <v>233</v>
      </c>
      <c r="Q18" s="80" t="s">
        <v>245</v>
      </c>
    </row>
    <row r="19" spans="1:17" ht="21" x14ac:dyDescent="0.3">
      <c r="A19" s="37"/>
      <c r="B19" s="37"/>
      <c r="C19" s="36">
        <v>37</v>
      </c>
      <c r="D19" s="36">
        <v>1.0960000000000001</v>
      </c>
      <c r="F19" s="79">
        <v>96.01</v>
      </c>
      <c r="G19" s="80" t="s">
        <v>144</v>
      </c>
      <c r="H19" s="80" t="s">
        <v>154</v>
      </c>
      <c r="I19" s="80" t="s">
        <v>164</v>
      </c>
      <c r="J19" s="80" t="s">
        <v>174</v>
      </c>
      <c r="K19" s="80" t="s">
        <v>184</v>
      </c>
      <c r="L19" s="80" t="s">
        <v>194</v>
      </c>
      <c r="M19" s="80" t="s">
        <v>204</v>
      </c>
      <c r="N19" s="80" t="s">
        <v>214</v>
      </c>
      <c r="O19" s="80" t="s">
        <v>224</v>
      </c>
      <c r="P19" s="80" t="s">
        <v>234</v>
      </c>
      <c r="Q19" s="80" t="s">
        <v>246</v>
      </c>
    </row>
    <row r="20" spans="1:17" ht="21" x14ac:dyDescent="0.3">
      <c r="A20" s="37"/>
      <c r="B20" s="37"/>
      <c r="C20" s="36">
        <v>38</v>
      </c>
      <c r="D20" s="36">
        <v>1.109</v>
      </c>
      <c r="F20" s="79">
        <v>102.01</v>
      </c>
      <c r="G20" s="80" t="s">
        <v>145</v>
      </c>
      <c r="H20" s="80" t="s">
        <v>155</v>
      </c>
      <c r="I20" s="80" t="s">
        <v>165</v>
      </c>
      <c r="J20" s="80" t="s">
        <v>175</v>
      </c>
      <c r="K20" s="80" t="s">
        <v>185</v>
      </c>
      <c r="L20" s="80" t="s">
        <v>195</v>
      </c>
      <c r="M20" s="80" t="s">
        <v>205</v>
      </c>
      <c r="N20" s="80" t="s">
        <v>215</v>
      </c>
      <c r="O20" s="80" t="s">
        <v>225</v>
      </c>
      <c r="P20" s="80" t="s">
        <v>235</v>
      </c>
      <c r="Q20" s="80" t="s">
        <v>247</v>
      </c>
    </row>
    <row r="21" spans="1:17" ht="21" x14ac:dyDescent="0.3">
      <c r="A21" s="37"/>
      <c r="B21" s="37"/>
      <c r="C21" s="36">
        <v>39</v>
      </c>
      <c r="D21" s="36">
        <v>1.1220000000000001</v>
      </c>
      <c r="F21" s="79">
        <v>109.01</v>
      </c>
      <c r="G21" s="80" t="s">
        <v>146</v>
      </c>
      <c r="H21" s="80" t="s">
        <v>156</v>
      </c>
      <c r="I21" s="80" t="s">
        <v>166</v>
      </c>
      <c r="J21" s="80" t="s">
        <v>176</v>
      </c>
      <c r="K21" s="80" t="s">
        <v>186</v>
      </c>
      <c r="L21" s="80" t="s">
        <v>196</v>
      </c>
      <c r="M21" s="80" t="s">
        <v>206</v>
      </c>
      <c r="N21" s="80" t="s">
        <v>216</v>
      </c>
      <c r="O21" s="80" t="s">
        <v>226</v>
      </c>
      <c r="P21" s="80" t="s">
        <v>236</v>
      </c>
      <c r="Q21" s="80" t="s">
        <v>248</v>
      </c>
    </row>
    <row r="22" spans="1:17" ht="21" x14ac:dyDescent="0.3">
      <c r="A22" s="37"/>
      <c r="B22" s="37"/>
      <c r="C22" s="36">
        <v>40</v>
      </c>
      <c r="D22" s="36">
        <v>1.135</v>
      </c>
    </row>
    <row r="23" spans="1:17" ht="21" x14ac:dyDescent="0.3">
      <c r="A23" s="37"/>
      <c r="B23" s="37"/>
      <c r="C23" s="36">
        <v>41</v>
      </c>
      <c r="D23" s="36">
        <v>1.149</v>
      </c>
    </row>
    <row r="24" spans="1:17" ht="21" x14ac:dyDescent="0.3">
      <c r="A24" s="37"/>
      <c r="B24" s="37"/>
      <c r="C24" s="36">
        <v>42</v>
      </c>
      <c r="D24" s="36">
        <v>1.1619999999999999</v>
      </c>
    </row>
    <row r="25" spans="1:17" ht="21" x14ac:dyDescent="0.3">
      <c r="A25" s="37"/>
      <c r="B25" s="37"/>
      <c r="C25" s="36">
        <v>43</v>
      </c>
      <c r="D25" s="36">
        <v>1.1759999999999999</v>
      </c>
    </row>
    <row r="26" spans="1:17" ht="21" x14ac:dyDescent="0.3">
      <c r="A26" s="37"/>
      <c r="B26" s="37"/>
      <c r="C26" s="36">
        <v>44</v>
      </c>
      <c r="D26" s="36">
        <v>1.1890000000000001</v>
      </c>
    </row>
    <row r="27" spans="1:17" ht="21" x14ac:dyDescent="0.3">
      <c r="A27" s="37"/>
      <c r="B27" s="37"/>
      <c r="C27" s="36">
        <v>45</v>
      </c>
      <c r="D27" s="36">
        <v>1.2030000000000001</v>
      </c>
    </row>
    <row r="28" spans="1:17" ht="21" x14ac:dyDescent="0.3">
      <c r="A28" s="37"/>
      <c r="B28" s="37"/>
      <c r="C28" s="36">
        <v>46</v>
      </c>
      <c r="D28" s="36">
        <v>1.218</v>
      </c>
    </row>
    <row r="29" spans="1:17" ht="21" x14ac:dyDescent="0.3">
      <c r="A29" s="37"/>
      <c r="B29" s="37"/>
      <c r="C29" s="36">
        <v>47</v>
      </c>
      <c r="D29" s="36">
        <v>1.2330000000000001</v>
      </c>
    </row>
    <row r="30" spans="1:17" ht="21" x14ac:dyDescent="0.3">
      <c r="A30" s="37"/>
      <c r="B30" s="37"/>
      <c r="C30" s="36">
        <v>48</v>
      </c>
      <c r="D30" s="36">
        <v>1.248</v>
      </c>
      <c r="F30" t="s">
        <v>20</v>
      </c>
    </row>
    <row r="31" spans="1:17" ht="21" x14ac:dyDescent="0.3">
      <c r="A31" s="37"/>
      <c r="B31" s="37"/>
      <c r="C31" s="36">
        <v>49</v>
      </c>
      <c r="D31" s="36">
        <v>1.2629999999999999</v>
      </c>
      <c r="G31" s="38"/>
    </row>
    <row r="32" spans="1:17" ht="21" x14ac:dyDescent="0.3">
      <c r="A32" s="37"/>
      <c r="B32" s="37"/>
      <c r="C32" s="36">
        <v>50</v>
      </c>
      <c r="D32" s="36">
        <v>1.2789999999999999</v>
      </c>
      <c r="G32" s="38"/>
    </row>
    <row r="33" spans="1:7" ht="21" x14ac:dyDescent="0.3">
      <c r="A33" s="37"/>
      <c r="B33" s="37"/>
      <c r="C33" s="36">
        <v>51</v>
      </c>
      <c r="D33" s="36">
        <v>1.2969999999999999</v>
      </c>
      <c r="G33" s="38"/>
    </row>
    <row r="34" spans="1:7" ht="21" x14ac:dyDescent="0.3">
      <c r="A34" s="37"/>
      <c r="B34" s="37"/>
      <c r="C34" s="36">
        <v>52</v>
      </c>
      <c r="D34" s="36">
        <v>1.3160000000000001</v>
      </c>
      <c r="G34" s="38"/>
    </row>
    <row r="35" spans="1:7" ht="21" x14ac:dyDescent="0.3">
      <c r="A35" s="37"/>
      <c r="B35" s="37"/>
      <c r="C35" s="36">
        <v>53</v>
      </c>
      <c r="D35" s="36">
        <v>1.3380000000000001</v>
      </c>
      <c r="G35" s="38"/>
    </row>
    <row r="36" spans="1:7" ht="21" x14ac:dyDescent="0.3">
      <c r="A36" s="37"/>
      <c r="B36" s="37"/>
      <c r="C36" s="36">
        <v>54</v>
      </c>
      <c r="D36" s="36">
        <v>1.361</v>
      </c>
      <c r="G36" s="38"/>
    </row>
    <row r="37" spans="1:7" ht="21" x14ac:dyDescent="0.3">
      <c r="A37" s="37"/>
      <c r="B37" s="37"/>
      <c r="C37" s="36">
        <v>55</v>
      </c>
      <c r="D37" s="36">
        <v>1.385</v>
      </c>
      <c r="G37" s="38"/>
    </row>
    <row r="38" spans="1:7" ht="21" x14ac:dyDescent="0.3">
      <c r="A38" s="37"/>
      <c r="B38" s="37"/>
      <c r="C38" s="36">
        <v>56</v>
      </c>
      <c r="D38" s="36">
        <v>1.411</v>
      </c>
      <c r="G38" s="38"/>
    </row>
    <row r="39" spans="1:7" ht="21" x14ac:dyDescent="0.3">
      <c r="A39" s="37"/>
      <c r="B39" s="37"/>
      <c r="C39" s="36">
        <v>57</v>
      </c>
      <c r="D39" s="36">
        <v>1.4370000000000001</v>
      </c>
      <c r="G39" s="38"/>
    </row>
    <row r="40" spans="1:7" ht="21" x14ac:dyDescent="0.3">
      <c r="A40" s="37"/>
      <c r="B40" s="37"/>
      <c r="C40" s="36">
        <v>58</v>
      </c>
      <c r="D40" s="36">
        <v>1.462</v>
      </c>
      <c r="G40" s="38"/>
    </row>
    <row r="41" spans="1:7" ht="21" x14ac:dyDescent="0.3">
      <c r="A41" s="37"/>
      <c r="B41" s="37"/>
      <c r="C41" s="36">
        <v>59</v>
      </c>
      <c r="D41" s="36">
        <v>1.488</v>
      </c>
      <c r="G41" s="38"/>
    </row>
    <row r="42" spans="1:7" ht="21" x14ac:dyDescent="0.3">
      <c r="A42" s="37"/>
      <c r="B42" s="37"/>
      <c r="C42" s="36">
        <v>60</v>
      </c>
      <c r="D42" s="36">
        <v>1.514</v>
      </c>
      <c r="G42" s="38"/>
    </row>
    <row r="43" spans="1:7" ht="21" x14ac:dyDescent="0.3">
      <c r="A43" s="37"/>
      <c r="B43" s="37"/>
      <c r="C43" s="36">
        <v>61</v>
      </c>
      <c r="D43" s="36">
        <v>1.5409999999999999</v>
      </c>
      <c r="G43" s="38"/>
    </row>
    <row r="44" spans="1:7" ht="21" x14ac:dyDescent="0.3">
      <c r="A44" s="37"/>
      <c r="B44" s="37"/>
      <c r="C44" s="36">
        <v>62</v>
      </c>
      <c r="D44" s="36">
        <v>1.5680000000000001</v>
      </c>
      <c r="G44" s="38"/>
    </row>
    <row r="45" spans="1:7" ht="21" x14ac:dyDescent="0.3">
      <c r="A45" s="37"/>
      <c r="B45" s="37"/>
      <c r="C45" s="36">
        <v>63</v>
      </c>
      <c r="D45" s="36">
        <v>1.5980000000000001</v>
      </c>
      <c r="G45" s="38"/>
    </row>
    <row r="46" spans="1:7" ht="21" x14ac:dyDescent="0.3">
      <c r="A46" s="37"/>
      <c r="B46" s="37"/>
      <c r="C46" s="36">
        <v>64</v>
      </c>
      <c r="D46" s="36">
        <v>1.629</v>
      </c>
      <c r="G46" s="38"/>
    </row>
    <row r="47" spans="1:7" ht="21" x14ac:dyDescent="0.3">
      <c r="A47" s="37"/>
      <c r="B47" s="37"/>
      <c r="C47" s="36">
        <v>65</v>
      </c>
      <c r="D47" s="36">
        <v>1.663</v>
      </c>
      <c r="G47" s="38"/>
    </row>
    <row r="48" spans="1:7" ht="21" x14ac:dyDescent="0.3">
      <c r="A48" s="37"/>
      <c r="B48" s="37"/>
      <c r="C48" s="36">
        <v>66</v>
      </c>
      <c r="D48" s="36">
        <v>1.6990000000000001</v>
      </c>
      <c r="G48" s="38"/>
    </row>
    <row r="49" spans="1:7" ht="21" x14ac:dyDescent="0.3">
      <c r="A49" s="37"/>
      <c r="B49" s="37"/>
      <c r="C49" s="36">
        <v>67</v>
      </c>
      <c r="D49" s="36">
        <v>1.738</v>
      </c>
      <c r="G49" s="38"/>
    </row>
    <row r="50" spans="1:7" ht="21" x14ac:dyDescent="0.3">
      <c r="A50" s="37"/>
      <c r="B50" s="37"/>
      <c r="C50" s="36">
        <v>68</v>
      </c>
      <c r="D50" s="36">
        <v>1.7789999999999999</v>
      </c>
      <c r="G50" s="38"/>
    </row>
    <row r="51" spans="1:7" ht="21" x14ac:dyDescent="0.3">
      <c r="A51" s="37"/>
      <c r="B51" s="37"/>
      <c r="C51" s="36">
        <v>69</v>
      </c>
      <c r="D51" s="36">
        <v>1.823</v>
      </c>
      <c r="G51" s="38"/>
    </row>
    <row r="52" spans="1:7" ht="21" x14ac:dyDescent="0.3">
      <c r="A52" s="37"/>
      <c r="B52" s="37"/>
      <c r="C52" s="36">
        <v>70</v>
      </c>
      <c r="D52" s="36">
        <v>1.867</v>
      </c>
      <c r="G52" s="38"/>
    </row>
    <row r="53" spans="1:7" ht="21" x14ac:dyDescent="0.3">
      <c r="A53" s="37"/>
      <c r="B53" s="37"/>
      <c r="C53" s="36">
        <v>71</v>
      </c>
      <c r="D53" s="36">
        <v>1.91</v>
      </c>
      <c r="G53" s="38"/>
    </row>
    <row r="54" spans="1:7" ht="21" x14ac:dyDescent="0.3">
      <c r="A54" s="37"/>
      <c r="B54" s="37"/>
      <c r="C54" s="36">
        <v>72</v>
      </c>
      <c r="D54" s="36">
        <v>1.9530000000000001</v>
      </c>
      <c r="G54" s="38"/>
    </row>
    <row r="55" spans="1:7" ht="21" x14ac:dyDescent="0.3">
      <c r="A55" s="37"/>
      <c r="B55" s="37"/>
      <c r="C55" s="36">
        <v>73</v>
      </c>
      <c r="D55" s="36">
        <v>2.004</v>
      </c>
      <c r="G55" s="38"/>
    </row>
    <row r="56" spans="1:7" ht="21" x14ac:dyDescent="0.3">
      <c r="A56" s="37"/>
      <c r="B56" s="37"/>
      <c r="C56" s="36">
        <v>74</v>
      </c>
      <c r="D56" s="36">
        <v>2.06</v>
      </c>
      <c r="G56" s="38"/>
    </row>
    <row r="57" spans="1:7" ht="21" x14ac:dyDescent="0.3">
      <c r="A57" s="37"/>
      <c r="B57" s="37"/>
      <c r="C57" s="36">
        <v>75</v>
      </c>
      <c r="D57" s="36">
        <v>2.117</v>
      </c>
      <c r="G57" s="38"/>
    </row>
    <row r="58" spans="1:7" ht="21" x14ac:dyDescent="0.3">
      <c r="A58" s="37"/>
      <c r="B58" s="37"/>
      <c r="C58" s="36">
        <v>76</v>
      </c>
      <c r="D58" s="36">
        <v>2.181</v>
      </c>
      <c r="G58" s="38"/>
    </row>
    <row r="59" spans="1:7" ht="21" x14ac:dyDescent="0.3">
      <c r="A59" s="37"/>
      <c r="B59" s="37"/>
      <c r="C59" s="36">
        <v>77</v>
      </c>
      <c r="D59" s="36">
        <v>2.2549999999999999</v>
      </c>
      <c r="G59" s="38"/>
    </row>
    <row r="60" spans="1:7" ht="21" x14ac:dyDescent="0.3">
      <c r="A60" s="37"/>
      <c r="B60" s="37"/>
      <c r="C60" s="36">
        <v>78</v>
      </c>
      <c r="D60" s="36">
        <v>2.3359999999999999</v>
      </c>
      <c r="G60" s="38"/>
    </row>
    <row r="61" spans="1:7" ht="21" x14ac:dyDescent="0.3">
      <c r="A61" s="37"/>
      <c r="B61" s="37"/>
      <c r="C61" s="36">
        <v>79</v>
      </c>
      <c r="D61" s="36">
        <v>2.419</v>
      </c>
      <c r="G61" s="38"/>
    </row>
    <row r="62" spans="1:7" ht="21" x14ac:dyDescent="0.3">
      <c r="A62" s="37"/>
      <c r="B62" s="37"/>
      <c r="C62" s="36">
        <v>80</v>
      </c>
      <c r="D62" s="36">
        <v>2.504</v>
      </c>
      <c r="G62" s="38"/>
    </row>
    <row r="63" spans="1:7" ht="21" x14ac:dyDescent="0.3">
      <c r="A63" s="37"/>
      <c r="B63" s="37"/>
      <c r="C63" s="36">
        <v>81</v>
      </c>
      <c r="D63" s="36">
        <v>2.597</v>
      </c>
      <c r="G63" s="38"/>
    </row>
    <row r="64" spans="1:7" ht="21" x14ac:dyDescent="0.3">
      <c r="A64" s="37"/>
      <c r="B64" s="37"/>
      <c r="C64" s="36">
        <v>82</v>
      </c>
      <c r="D64" s="36">
        <v>2.702</v>
      </c>
      <c r="G64" s="38"/>
    </row>
    <row r="65" spans="1:7" ht="21" x14ac:dyDescent="0.3">
      <c r="A65" s="37"/>
      <c r="B65" s="37"/>
      <c r="C65" s="36">
        <v>83</v>
      </c>
      <c r="D65" s="36">
        <v>2.831</v>
      </c>
      <c r="G65" s="38"/>
    </row>
    <row r="66" spans="1:7" ht="21" x14ac:dyDescent="0.3">
      <c r="A66" s="37"/>
      <c r="B66" s="37"/>
      <c r="C66" s="36">
        <v>84</v>
      </c>
      <c r="D66" s="36">
        <v>2.9809999999999999</v>
      </c>
      <c r="G66" s="38"/>
    </row>
    <row r="67" spans="1:7" ht="21" x14ac:dyDescent="0.3">
      <c r="A67" s="37"/>
      <c r="B67" s="37"/>
      <c r="C67" s="36">
        <v>85</v>
      </c>
      <c r="D67" s="36">
        <v>3.153</v>
      </c>
      <c r="G67" s="38"/>
    </row>
    <row r="68" spans="1:7" ht="21" x14ac:dyDescent="0.3">
      <c r="A68" s="37"/>
      <c r="B68" s="37"/>
      <c r="C68" s="36">
        <v>86</v>
      </c>
      <c r="D68" s="36">
        <v>3.3519999999999999</v>
      </c>
      <c r="G68" s="38"/>
    </row>
    <row r="69" spans="1:7" ht="21" x14ac:dyDescent="0.3">
      <c r="A69" s="37"/>
      <c r="B69" s="37"/>
      <c r="C69" s="36">
        <v>87</v>
      </c>
      <c r="D69" s="36">
        <v>3.58</v>
      </c>
      <c r="G69" s="38"/>
    </row>
    <row r="70" spans="1:7" ht="21" x14ac:dyDescent="0.3">
      <c r="A70" s="37"/>
      <c r="B70" s="37"/>
      <c r="C70" s="36">
        <v>88</v>
      </c>
      <c r="D70" s="36">
        <v>3.843</v>
      </c>
      <c r="G70" s="38"/>
    </row>
    <row r="71" spans="1:7" ht="21" x14ac:dyDescent="0.3">
      <c r="A71" s="37"/>
      <c r="B71" s="37"/>
      <c r="C71" s="36">
        <v>89</v>
      </c>
      <c r="D71" s="36">
        <v>4.1449999999999996</v>
      </c>
      <c r="G71" s="38"/>
    </row>
    <row r="72" spans="1:7" ht="21" x14ac:dyDescent="0.3">
      <c r="A72" s="37"/>
      <c r="B72" s="37"/>
      <c r="C72" s="36">
        <v>90</v>
      </c>
      <c r="D72" s="36">
        <v>4.4930000000000003</v>
      </c>
      <c r="G72" s="38"/>
    </row>
    <row r="73" spans="1:7" x14ac:dyDescent="0.2">
      <c r="G73" s="38"/>
    </row>
    <row r="74" spans="1:7" x14ac:dyDescent="0.2">
      <c r="G74" s="38"/>
    </row>
    <row r="75" spans="1:7" x14ac:dyDescent="0.2">
      <c r="G75" s="38"/>
    </row>
    <row r="76" spans="1:7" x14ac:dyDescent="0.2">
      <c r="G76" s="38"/>
    </row>
    <row r="77" spans="1:7" x14ac:dyDescent="0.2">
      <c r="G77" s="38"/>
    </row>
    <row r="78" spans="1:7" x14ac:dyDescent="0.2">
      <c r="G78" s="38"/>
    </row>
    <row r="79" spans="1:7" x14ac:dyDescent="0.2">
      <c r="G79" s="38"/>
    </row>
    <row r="80" spans="1:7" x14ac:dyDescent="0.2">
      <c r="G80" s="38"/>
    </row>
    <row r="81" spans="7:7" x14ac:dyDescent="0.2">
      <c r="G81" s="38"/>
    </row>
    <row r="82" spans="7:7" x14ac:dyDescent="0.2">
      <c r="G82" s="38"/>
    </row>
    <row r="83" spans="7:7" x14ac:dyDescent="0.2">
      <c r="G83" s="38"/>
    </row>
    <row r="84" spans="7:7" x14ac:dyDescent="0.2">
      <c r="G84" s="38"/>
    </row>
    <row r="85" spans="7:7" x14ac:dyDescent="0.2">
      <c r="G85" s="38"/>
    </row>
    <row r="86" spans="7:7" x14ac:dyDescent="0.2">
      <c r="G86" s="38"/>
    </row>
    <row r="87" spans="7:7" x14ac:dyDescent="0.2">
      <c r="G87" s="38"/>
    </row>
    <row r="88" spans="7:7" x14ac:dyDescent="0.2">
      <c r="G88" s="38"/>
    </row>
    <row r="89" spans="7:7" x14ac:dyDescent="0.2">
      <c r="G89" s="38"/>
    </row>
    <row r="90" spans="7:7" x14ac:dyDescent="0.2">
      <c r="G90" s="38"/>
    </row>
    <row r="91" spans="7:7" x14ac:dyDescent="0.2">
      <c r="G91" s="3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INDIVIDUEL</vt:lpstr>
      <vt:lpstr>Masterf</vt:lpstr>
      <vt:lpstr>Masterh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Thierry Duflot</cp:lastModifiedBy>
  <cp:lastPrinted>2019-09-11T07:26:39Z</cp:lastPrinted>
  <dcterms:created xsi:type="dcterms:W3CDTF">2004-10-09T07:29:01Z</dcterms:created>
  <dcterms:modified xsi:type="dcterms:W3CDTF">2024-02-15T18:08:18Z</dcterms:modified>
</cp:coreProperties>
</file>